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lete.rocha\Desktop\PLANILHAS ORÇAMENTÁRIAS\"/>
    </mc:Choice>
  </mc:AlternateContent>
  <bookViews>
    <workbookView xWindow="0" yWindow="0" windowWidth="28800" windowHeight="12330" tabRatio="776"/>
  </bookViews>
  <sheets>
    <sheet name="FCON" sheetId="28" r:id="rId1"/>
    <sheet name="FCON1_Qtd. _  FASE 1" sheetId="20" r:id="rId2"/>
    <sheet name="FCON1_Qtd. _ FASE 2" sheetId="32" r:id="rId3"/>
    <sheet name="FCON2_FatorK3,4" sheetId="31" r:id="rId4"/>
  </sheets>
  <externalReferences>
    <externalReference r:id="rId5"/>
  </externalReferences>
  <definedNames>
    <definedName name="_xlnm.Print_Area" localSheetId="0">FCON!$A$1:$F$36</definedName>
    <definedName name="_xlnm.Print_Area" localSheetId="1">'FCON1_Qtd. _  FASE 1'!$A$1:$H$29</definedName>
    <definedName name="_xlnm.Print_Area" localSheetId="3">'FCON2_FatorK3,4'!$A$1:$F$34</definedName>
    <definedName name="COD_ATRIUM" localSheetId="0">#REF!</definedName>
    <definedName name="COD_ATRIUM" localSheetId="3">#REF!</definedName>
    <definedName name="COD_ATRIUM">#REF!</definedName>
    <definedName name="COD_SINAPI" localSheetId="0">#REF!</definedName>
    <definedName name="COD_SINAPI" localSheetId="3">#REF!</definedName>
    <definedName name="COD_SINAPI">#REF!</definedName>
    <definedName name="Excel_BuiltIn_Print_Area_10_1" localSheetId="0">#REF!</definedName>
    <definedName name="Excel_BuiltIn_Print_Area_10_1" localSheetId="3">#REF!</definedName>
    <definedName name="Excel_BuiltIn_Print_Area_10_1">#REF!</definedName>
    <definedName name="Excel_BuiltIn_Print_Area_11_1" localSheetId="0">#REF!</definedName>
    <definedName name="Excel_BuiltIn_Print_Area_11_1" localSheetId="3">#REF!</definedName>
    <definedName name="Excel_BuiltIn_Print_Area_11_1">#REF!</definedName>
    <definedName name="Excel_BuiltIn_Print_Area_13_1">('[1]Planilha IV'!$A$1:$F$35,'[1]Planilha IV'!$A$36:$F$101,'[1]Planilha IV'!$A$102:$F$146,'[1]Planilha IV'!$A$147:$F$224,'[1]Planilha IV'!$A$225:$F$283,'[1]Planilha IV'!$A$284:$F$369)</definedName>
    <definedName name="Excel_BuiltIn_Print_Area_15_1" localSheetId="0">#REF!</definedName>
    <definedName name="Excel_BuiltIn_Print_Area_15_1" localSheetId="3">#REF!</definedName>
    <definedName name="Excel_BuiltIn_Print_Area_15_1">#REF!</definedName>
    <definedName name="Excel_BuiltIn_Print_Area_16_1" localSheetId="0">#REF!</definedName>
    <definedName name="Excel_BuiltIn_Print_Area_16_1" localSheetId="3">#REF!</definedName>
    <definedName name="Excel_BuiltIn_Print_Area_16_1">#REF!</definedName>
    <definedName name="Excel_BuiltIn_Print_Area_17_1" localSheetId="0">#REF!</definedName>
    <definedName name="Excel_BuiltIn_Print_Area_17_1" localSheetId="3">#REF!</definedName>
    <definedName name="Excel_BuiltIn_Print_Area_17_1">#REF!</definedName>
    <definedName name="Excel_BuiltIn_Print_Area_18_1" localSheetId="0">#REF!</definedName>
    <definedName name="Excel_BuiltIn_Print_Area_18_1" localSheetId="3">#REF!</definedName>
    <definedName name="Excel_BuiltIn_Print_Area_18_1">#REF!</definedName>
    <definedName name="Excel_BuiltIn_Print_Area_20" localSheetId="0">#REF!</definedName>
    <definedName name="Excel_BuiltIn_Print_Area_20" localSheetId="3">#REF!</definedName>
    <definedName name="Excel_BuiltIn_Print_Area_20">#REF!</definedName>
    <definedName name="Excel_BuiltIn_Print_Area_4" localSheetId="0">'[1]Item 1.3 Adm. Local'!#REF!</definedName>
    <definedName name="Excel_BuiltIn_Print_Area_4" localSheetId="3">'[1]Item 1.3 Adm. Local'!#REF!</definedName>
    <definedName name="Excel_BuiltIn_Print_Area_4">'[1]Item 1.3 Adm. Local'!#REF!</definedName>
    <definedName name="Excel_BuiltIn_Print_Area_7_1" localSheetId="0">('[1]Item 1.3 Adm. Local'!#REF!,'[1]Item 1.3 Adm. Local'!#REF!,'[1]Item 1.3 Adm. Local'!#REF!,'[1]Item 1.3 Adm. Local'!#REF!,'[1]Item 1.3 Adm. Local'!#REF!)</definedName>
    <definedName name="Excel_BuiltIn_Print_Area_7_1" localSheetId="3">('[1]Item 1.3 Adm. Local'!#REF!,'[1]Item 1.3 Adm. Local'!#REF!,'[1]Item 1.3 Adm. Local'!#REF!,'[1]Item 1.3 Adm. Local'!#REF!,'[1]Item 1.3 Adm. Local'!#REF!)</definedName>
    <definedName name="Excel_BuiltIn_Print_Area_7_1">('[1]Item 1.3 Adm. Local'!#REF!,'[1]Item 1.3 Adm. Local'!#REF!,'[1]Item 1.3 Adm. Local'!#REF!,'[1]Item 1.3 Adm. Local'!#REF!,'[1]Item 1.3 Adm. Local'!#REF!)</definedName>
    <definedName name="Excel_BuiltIn_Print_Area_7_1_1" localSheetId="0">'[1]Item 1.3 Adm. Local'!#REF!</definedName>
    <definedName name="Excel_BuiltIn_Print_Area_7_1_1" localSheetId="3">'[1]Item 1.3 Adm. Local'!#REF!</definedName>
    <definedName name="Excel_BuiltIn_Print_Area_7_1_1">'[1]Item 1.3 Adm. Local'!#REF!</definedName>
    <definedName name="Excel_BuiltIn_Print_Area_8_1" localSheetId="0">('[1]Item 1.3 Adm. Local'!#REF!,'[1]Item 1.3 Adm. Local'!#REF!,'[1]Item 1.3 Adm. Local'!#REF!,'[1]Item 1.3 Adm. Local'!#REF!,'[1]Item 1.3 Adm. Local'!#REF!)</definedName>
    <definedName name="Excel_BuiltIn_Print_Area_8_1" localSheetId="3">('[1]Item 1.3 Adm. Local'!#REF!,'[1]Item 1.3 Adm. Local'!#REF!,'[1]Item 1.3 Adm. Local'!#REF!,'[1]Item 1.3 Adm. Local'!#REF!,'[1]Item 1.3 Adm. Local'!#REF!)</definedName>
    <definedName name="Excel_BuiltIn_Print_Area_8_1">('[1]Item 1.3 Adm. Local'!#REF!,'[1]Item 1.3 Adm. Local'!#REF!,'[1]Item 1.3 Adm. Local'!#REF!,'[1]Item 1.3 Adm. Local'!#REF!,'[1]Item 1.3 Adm. Local'!#REF!)</definedName>
    <definedName name="Excel_BuiltIn_Print_Area_9_1" localSheetId="0">#REF!</definedName>
    <definedName name="Excel_BuiltIn_Print_Area_9_1" localSheetId="3">#REF!</definedName>
    <definedName name="Excel_BuiltIn_Print_Area_9_1">#REF!</definedName>
    <definedName name="Excel_BuiltIn_Print_Titles_10" localSheetId="0">#REF!</definedName>
    <definedName name="Excel_BuiltIn_Print_Titles_10" localSheetId="3">#REF!</definedName>
    <definedName name="Excel_BuiltIn_Print_Titles_10">#REF!</definedName>
    <definedName name="Excel_BuiltIn_Print_Titles_13_1" localSheetId="0">#REF!</definedName>
    <definedName name="Excel_BuiltIn_Print_Titles_13_1" localSheetId="3">#REF!</definedName>
    <definedName name="Excel_BuiltIn_Print_Titles_13_1">#REF!</definedName>
    <definedName name="Excel_BuiltIn_Print_Titles_16" localSheetId="0">#REF!</definedName>
    <definedName name="Excel_BuiltIn_Print_Titles_16" localSheetId="3">#REF!</definedName>
    <definedName name="Excel_BuiltIn_Print_Titles_16">#REF!</definedName>
    <definedName name="Excel_BuiltIn_Print_Titles_18" localSheetId="0">#REF!</definedName>
    <definedName name="Excel_BuiltIn_Print_Titles_18" localSheetId="3">#REF!</definedName>
    <definedName name="Excel_BuiltIn_Print_Titles_18">#REF!</definedName>
    <definedName name="Excel_BuiltIn_Print_Titles_20" localSheetId="0">#REF!</definedName>
    <definedName name="Excel_BuiltIn_Print_Titles_20" localSheetId="3">#REF!</definedName>
    <definedName name="Excel_BuiltIn_Print_Titles_20">#REF!</definedName>
    <definedName name="Excel_BuiltIn_Print_Titles_9" localSheetId="0">#REF!</definedName>
    <definedName name="Excel_BuiltIn_Print_Titles_9" localSheetId="3">#REF!</definedName>
    <definedName name="Excel_BuiltIn_Print_Titles_9">#REF!</definedName>
  </definedNames>
  <calcPr calcId="162913"/>
</workbook>
</file>

<file path=xl/calcChain.xml><?xml version="1.0" encoding="utf-8"?>
<calcChain xmlns="http://schemas.openxmlformats.org/spreadsheetml/2006/main">
  <c r="C30" i="28" l="1"/>
  <c r="F29" i="28" l="1"/>
  <c r="F14" i="32" l="1"/>
  <c r="G14" i="32"/>
  <c r="H14" i="32"/>
  <c r="E14" i="32"/>
  <c r="H21" i="20"/>
  <c r="G22" i="20"/>
  <c r="F16" i="20"/>
  <c r="G16" i="20"/>
  <c r="H16" i="20"/>
  <c r="E16" i="20"/>
  <c r="F20" i="28"/>
  <c r="F21" i="28"/>
  <c r="F22" i="28"/>
  <c r="F23" i="28"/>
  <c r="F24" i="28"/>
  <c r="F25" i="28"/>
  <c r="F26" i="28"/>
  <c r="F27" i="28"/>
  <c r="F28" i="28"/>
  <c r="F19" i="28" l="1"/>
  <c r="F16" i="28"/>
  <c r="F15" i="28"/>
  <c r="F14" i="28"/>
  <c r="F13" i="28"/>
  <c r="F12" i="28"/>
  <c r="F11" i="28"/>
  <c r="F10" i="28"/>
  <c r="F9" i="28"/>
  <c r="H23" i="32" l="1"/>
  <c r="F17" i="28"/>
  <c r="D14" i="31" l="1"/>
  <c r="D10" i="31"/>
  <c r="A27" i="31" s="1"/>
  <c r="E12" i="31" l="1"/>
  <c r="E13" i="31"/>
  <c r="E11" i="31"/>
  <c r="E10" i="31" l="1"/>
  <c r="E15" i="31" l="1"/>
  <c r="F10" i="31" l="1"/>
  <c r="F14" i="31" s="1"/>
  <c r="F13" i="31"/>
  <c r="F12" i="31"/>
  <c r="F11" i="31"/>
  <c r="G24" i="32" l="1"/>
</calcChain>
</file>

<file path=xl/sharedStrings.xml><?xml version="1.0" encoding="utf-8"?>
<sst xmlns="http://schemas.openxmlformats.org/spreadsheetml/2006/main" count="246" uniqueCount="141">
  <si>
    <t>PROPOSTA FINANCEIRA DO PROJETO</t>
  </si>
  <si>
    <t>CODIGO:</t>
  </si>
  <si>
    <t>NOME DA CONSULTORA:</t>
  </si>
  <si>
    <t>EDITAL:</t>
  </si>
  <si>
    <t>NOME DO INFORMANTE:</t>
  </si>
  <si>
    <t>QUALIFICAÇÃO:</t>
  </si>
  <si>
    <t>ASSINATURA:</t>
  </si>
  <si>
    <t>DATA:</t>
  </si>
  <si>
    <t>OBSERVAÇÃO:</t>
  </si>
  <si>
    <t>PROJETO:</t>
  </si>
  <si>
    <t>Cod.</t>
  </si>
  <si>
    <t>Uni</t>
  </si>
  <si>
    <t>Qde</t>
  </si>
  <si>
    <t>Categoria / Insumo</t>
  </si>
  <si>
    <t>QUANTITATIVOS POR PRODUTO</t>
  </si>
  <si>
    <t>Qde              Total</t>
  </si>
  <si>
    <t>PU</t>
  </si>
  <si>
    <t>PT</t>
  </si>
  <si>
    <t>FCON</t>
  </si>
  <si>
    <t>km²</t>
  </si>
  <si>
    <t>Insumo / Atividade</t>
  </si>
  <si>
    <t>PU - Preço Unitário (incluído encargos, taxas e impostos)</t>
  </si>
  <si>
    <t>PT - Preço Total (incluído encargos, taxas e impostos)</t>
  </si>
  <si>
    <t xml:space="preserve">     K4' = { [ 1 / ( 1 - K4) ] - 1 } x 100</t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</si>
  <si>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</si>
  <si>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 xml:space="preserve">3 - AS DESPESAS FISCAIS (K4) INCIDEM SOBRE O TOTAL DA FATURA E NÃO SOBRE OS CUSTOS INCORRIDOS, 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</si>
  <si>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</si>
  <si>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t>1 - DISCRIMINAR OS TRIBUTOS QUE INCIDEM SOBRE OS CUSTOS DA PRESTAÇÃO DOS SERVIÇOS</t>
  </si>
  <si>
    <t>Observação:</t>
  </si>
  <si>
    <t>TAXA DE RESSARCIMENTO DE DESPESAS SOBRE CUSTOS DIVERSOS</t>
  </si>
  <si>
    <t>REMUNERAÇÃO DA EMPRESA (LUCRO)</t>
  </si>
  <si>
    <t>K3</t>
  </si>
  <si>
    <t>COFINS</t>
  </si>
  <si>
    <t>PIS</t>
  </si>
  <si>
    <t>ISS</t>
  </si>
  <si>
    <t>K4</t>
  </si>
  <si>
    <t>R$</t>
  </si>
  <si>
    <t>VALORES</t>
  </si>
  <si>
    <r>
      <t xml:space="preserve">DISCRIMINAÇÃO </t>
    </r>
    <r>
      <rPr>
        <b/>
        <vertAlign val="superscript"/>
        <sz val="8"/>
        <rFont val="Arial"/>
        <family val="2"/>
      </rPr>
      <t>1</t>
    </r>
  </si>
  <si>
    <t>% custo</t>
  </si>
  <si>
    <t>% preço</t>
  </si>
  <si>
    <r>
      <t>K (%)</t>
    </r>
    <r>
      <rPr>
        <b/>
        <vertAlign val="superscript"/>
        <sz val="8"/>
        <rFont val="Arial"/>
        <family val="2"/>
      </rPr>
      <t>2</t>
    </r>
  </si>
  <si>
    <r>
      <t>K' (%)</t>
    </r>
    <r>
      <rPr>
        <b/>
        <vertAlign val="superscript"/>
        <sz val="8"/>
        <rFont val="Arial"/>
        <family val="2"/>
      </rPr>
      <t>3</t>
    </r>
  </si>
  <si>
    <t>K''</t>
  </si>
  <si>
    <t>K'' - Taxa de Ressarcimento de Despesas sobre Custos Diversos (incide sobre os Insumos Codigo DP, MC e LA)</t>
  </si>
  <si>
    <t xml:space="preserve">     K4 = { 1 - [ 1 / ( 1 + K4') ] } x 100</t>
  </si>
  <si>
    <t>FCON-2</t>
  </si>
  <si>
    <t>K'' = (1 + K3) x (1 + K4)</t>
  </si>
  <si>
    <t>DESPESAS FISCAIS (DF)</t>
  </si>
  <si>
    <t>K'3 - Incide sobre o Custo Total (CT) Mão de Obra com encargos (MO x K1), demais Custos (DP e MC), e Custos da Administração Central (K2)</t>
  </si>
  <si>
    <t>K'4 -  Incide sobre o Custo Total (CT) Mão de Obra com encargos (MO x K1), demais Custos (DP e MC), Custos da Administração Central (K2) e Lucro (K3)</t>
  </si>
  <si>
    <t>K3 - Incide sobre o Preço Total (PT) menos as Despesas Fiscais (DF)</t>
  </si>
  <si>
    <t>K4 - Incide sobre o Preço Total (PT)</t>
  </si>
  <si>
    <t>DESPESAS FISCAIS E LUCRO: K3, K4</t>
  </si>
  <si>
    <t>Descrever as Despesas Fiscais (DF) e Remuneração da Empresa (Lucro) na Planilha FCON2</t>
  </si>
  <si>
    <t>A proposta não pode alterar os quantitativos por produto ou total.</t>
  </si>
  <si>
    <t>RA</t>
  </si>
  <si>
    <t>RA01</t>
  </si>
  <si>
    <t>un</t>
  </si>
  <si>
    <t>RA02</t>
  </si>
  <si>
    <t>RA03</t>
  </si>
  <si>
    <t>RA04</t>
  </si>
  <si>
    <t>RA05</t>
  </si>
  <si>
    <t>RA06</t>
  </si>
  <si>
    <t>RA07</t>
  </si>
  <si>
    <t>RA08</t>
  </si>
  <si>
    <t>Apoio de Campo Planialtimétrico</t>
  </si>
  <si>
    <t>Aerotriangulação Digital</t>
  </si>
  <si>
    <t xml:space="preserve">un </t>
  </si>
  <si>
    <t xml:space="preserve">SUBTOTAL - FASE 1 </t>
  </si>
  <si>
    <t>FASE 1
Recobrimento Aerofotogramétrico Digital</t>
  </si>
  <si>
    <t>CF</t>
  </si>
  <si>
    <t>CF01</t>
  </si>
  <si>
    <t>CF02</t>
  </si>
  <si>
    <t>CF03</t>
  </si>
  <si>
    <t>CF04</t>
  </si>
  <si>
    <t>CF05</t>
  </si>
  <si>
    <t>CF06</t>
  </si>
  <si>
    <t xml:space="preserve">UN </t>
  </si>
  <si>
    <t>QDE</t>
  </si>
  <si>
    <t>Km²</t>
  </si>
  <si>
    <t>Banco de Dados Geoespaciais</t>
  </si>
  <si>
    <t xml:space="preserve">SUBTOTAL - FASE 2 </t>
  </si>
  <si>
    <t>Implantação de bases de referência</t>
  </si>
  <si>
    <t>Plantas Gerais/Individuais Finais</t>
  </si>
  <si>
    <t>Processos INCRA</t>
  </si>
  <si>
    <t>Un - unidade de medição do insumo;</t>
  </si>
  <si>
    <t>Recobrimento Aerofotogramétrico</t>
  </si>
  <si>
    <t>PREÇO POR PRODUTO</t>
  </si>
  <si>
    <t>Subtotal 2</t>
  </si>
  <si>
    <t>Subtotal - 1</t>
  </si>
  <si>
    <t>TOTAL FASE 1</t>
  </si>
  <si>
    <t xml:space="preserve">F A S E  1 </t>
  </si>
  <si>
    <t>F A S E  2</t>
  </si>
  <si>
    <t>Subtotal - 2</t>
  </si>
  <si>
    <t>TOTAL FASE 2</t>
  </si>
  <si>
    <r>
      <t xml:space="preserve">CODIGO:
</t>
    </r>
    <r>
      <rPr>
        <b/>
        <sz val="14"/>
        <rFont val="Arial"/>
        <family val="2"/>
      </rPr>
      <t>FCON-1 / FASE 2</t>
    </r>
  </si>
  <si>
    <r>
      <t xml:space="preserve">CODIGO:
</t>
    </r>
    <r>
      <rPr>
        <b/>
        <sz val="14"/>
        <rFont val="Arial"/>
        <family val="2"/>
      </rPr>
      <t>FCON-2 / FASE 1</t>
    </r>
  </si>
  <si>
    <t>Qtd. - Quantidade do Insumo (detalhados na Planilha FCON1, não pode ser alterado)</t>
  </si>
  <si>
    <t>CF07</t>
  </si>
  <si>
    <t>A</t>
  </si>
  <si>
    <t>B</t>
  </si>
  <si>
    <t>(...n)</t>
  </si>
  <si>
    <t>C</t>
  </si>
  <si>
    <t>Perímetros Irrigados / Produto (*)</t>
  </si>
  <si>
    <t xml:space="preserve"> (*)</t>
  </si>
  <si>
    <t>Na fase de pesquisa de prêços de mercado não há necessidade de propor prêços parciais por tarefa, só por superintendencia regional (desconsiderar)</t>
  </si>
  <si>
    <t>PRODUTOS REALIZADOS NAS ÁREAS:</t>
  </si>
  <si>
    <t>PRODUTOS REALIZADOS NAS ÁREAS DE:</t>
  </si>
  <si>
    <t>(*)</t>
  </si>
  <si>
    <t>Para o cadastro incluir desenvolvimento de aplicativo para android para uso em smartfones</t>
  </si>
  <si>
    <t>Elaboração de Plano de Trabalho e Mobilização</t>
  </si>
  <si>
    <t xml:space="preserve">Realização de Recobrimento Aerofotogramétrico </t>
  </si>
  <si>
    <t>Geração de ortofotos e ortomosaicos digitais</t>
  </si>
  <si>
    <t>Elaboração de Relatórios Parciais/ Mensais</t>
  </si>
  <si>
    <t>Elaboração de Relatório de Conclusão da Fase 1</t>
  </si>
  <si>
    <t>Reambulação de campo e levantamento topográfico semicadastral</t>
  </si>
  <si>
    <t>Atualização do cadastro de unidades parcelares e seus ocupantes</t>
  </si>
  <si>
    <t>CF08</t>
  </si>
  <si>
    <t>Elaboração de Relatórios Parciais/Mensais</t>
  </si>
  <si>
    <t>Implantação de Bases de Referência</t>
  </si>
  <si>
    <t>Geração de ortofotos e ortomosaicos Digitais</t>
  </si>
  <si>
    <t xml:space="preserve">Elaboração do Relatório de Conclusão da Fase 1 </t>
  </si>
  <si>
    <t>Restituição/Vetorização de Feições Geográficas</t>
  </si>
  <si>
    <t>Elab. de Plano de Trabalho e Mobilização</t>
  </si>
  <si>
    <t>Elab. De Plano de Trabalho e Mobilização</t>
  </si>
  <si>
    <t>Reambulação de campo e levantamento topográfico</t>
  </si>
  <si>
    <t>Atualização do Cadastro de Unidades Parcelares e Seus Ocupantes</t>
  </si>
  <si>
    <t>Plantas Gerais dos Projetos</t>
  </si>
  <si>
    <t>CF09</t>
  </si>
  <si>
    <t xml:space="preserve">Relatórios Parciais </t>
  </si>
  <si>
    <t>CF10</t>
  </si>
  <si>
    <t xml:space="preserve">Relatórios de Conclusão  </t>
  </si>
  <si>
    <t>FASE 2
ELABORAÇÃO DE CADASTRO FUNDIÁRIO E CERTIFICAÇÃO DE IMÓVEIS NO INCRA</t>
  </si>
  <si>
    <t>CADASTRO FUNDIÁRIOE E CERTIFICAÇÃO DE IMÓVEIS NO INCRA</t>
  </si>
  <si>
    <t>Plantas Geraisi dos Projetos</t>
  </si>
  <si>
    <t>TOTAL DA PROPOSTA</t>
  </si>
  <si>
    <t xml:space="preserve">Elaboração de cadastro fundiário e certificação de imóveis rurais no INCRA, dos Projetos Públicos de Irrigação (PPIs) e outros imóveis localizados na área de atuação da CODEVASF, nos estados do Piaui e Maranhão na abrangencia da 7ªSR - Teresina - PI e 8ª SR São Luis - MA.
</t>
  </si>
  <si>
    <t>Áreas localizadas na área de atuação da CODEVASF, nos estados do Piaui e Maranhão na abrangencia da 7ªSR - Teresina - PI e 8ª SR São Luis - MA.</t>
  </si>
  <si>
    <t>Elaboração de cadastro fundiário e certificação de imóveis rurais no INCRA, dos Projetos Públicos de Irrigação (PPIs) e outros imóveis localizados na área de atuação da CODEVASF, nos estados do Piaui e Maranhão na abrangencia da 7ªSR - Teresina - PI e 8ª SR São Luis - MA</t>
  </si>
  <si>
    <t xml:space="preserve">Elaboração de cadastro fundiário e certificação de imóveis rurais no INCRA, dos Projetos Públicos de Irrigação (PPIs) e outros imóveis localizados na área de atuação da CODEVASF, nos estados do Piaui e Maranhão na abrangencia da 7ªSR - Teresina - PI e 8ª SR São Luis - MA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</si>
</sst>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&quot;R$ &quot;#,##0_);[Red]&quot;(R$ &quot;#,##0\)"/>
    <numFmt numFmtId="165" formatCode="#,##0.00_ ;\-#,##0.00\ "/>
    <numFmt numFmtId="166" formatCode="#,##0_ ;\-#,##0\ "/>
  </numFmts>
  <fonts count="18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  <font>
      <b/>
      <vertAlign val="superscript"/>
      <sz val="8"/>
      <name val="Arial"/>
      <family val="2"/>
    </font>
    <font>
      <b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sz val="7"/>
      <name val="Times New Roman"/>
      <family val="1"/>
    </font>
    <font>
      <b/>
      <sz val="12"/>
      <name val="Arial"/>
      <family val="2"/>
    </font>
    <font>
      <sz val="9"/>
      <name val="Arial"/>
      <family val="2"/>
    </font>
    <font>
      <sz val="7.5"/>
      <name val="Arial"/>
      <family val="2"/>
    </font>
    <font>
      <sz val="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40" fontId="7" fillId="0" borderId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81">
    <xf numFmtId="0" fontId="0" fillId="0" borderId="0" xfId="0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0" xfId="0" applyNumberFormat="1" applyFont="1"/>
    <xf numFmtId="0" fontId="1" fillId="0" borderId="0" xfId="0" applyFont="1" applyAlignment="1">
      <alignment horizontal="center"/>
    </xf>
    <xf numFmtId="49" fontId="6" fillId="4" borderId="1" xfId="2" applyNumberFormat="1" applyFont="1" applyFill="1" applyBorder="1" applyAlignment="1">
      <alignment horizontal="center" vertical="center" wrapText="1"/>
    </xf>
    <xf numFmtId="49" fontId="6" fillId="4" borderId="13" xfId="2" applyNumberFormat="1" applyFont="1" applyFill="1" applyBorder="1" applyAlignment="1">
      <alignment horizontal="center" vertical="center" wrapText="1"/>
    </xf>
    <xf numFmtId="0" fontId="6" fillId="4" borderId="13" xfId="2" applyFont="1" applyFill="1" applyBorder="1" applyAlignment="1">
      <alignment horizontal="center" vertical="center"/>
    </xf>
    <xf numFmtId="49" fontId="6" fillId="3" borderId="8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Border="1" applyAlignment="1">
      <alignment horizontal="center" vertical="center"/>
    </xf>
    <xf numFmtId="49" fontId="1" fillId="0" borderId="1" xfId="2" applyNumberFormat="1" applyFont="1" applyBorder="1" applyAlignment="1">
      <alignment horizontal="left" vertical="center"/>
    </xf>
    <xf numFmtId="49" fontId="1" fillId="0" borderId="14" xfId="2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2" applyFont="1" applyBorder="1" applyAlignment="1">
      <alignment horizontal="center" vertical="center"/>
    </xf>
    <xf numFmtId="0" fontId="1" fillId="0" borderId="0" xfId="2" applyNumberFormat="1" applyFont="1" applyBorder="1" applyAlignment="1">
      <alignment horizontal="center" vertical="center"/>
    </xf>
    <xf numFmtId="49" fontId="6" fillId="3" borderId="12" xfId="2" applyNumberFormat="1" applyFont="1" applyFill="1" applyBorder="1" applyAlignment="1">
      <alignment vertical="center" wrapText="1"/>
    </xf>
    <xf numFmtId="0" fontId="1" fillId="3" borderId="11" xfId="2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1" fillId="0" borderId="0" xfId="2" applyNumberFormat="1" applyFont="1" applyBorder="1" applyAlignment="1">
      <alignment horizontal="center" vertical="center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center"/>
    </xf>
    <xf numFmtId="4" fontId="1" fillId="0" borderId="0" xfId="0" applyNumberFormat="1" applyFont="1"/>
    <xf numFmtId="0" fontId="1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1" fillId="0" borderId="7" xfId="2" applyFont="1" applyBorder="1" applyAlignment="1">
      <alignment vertical="center"/>
    </xf>
    <xf numFmtId="0" fontId="1" fillId="0" borderId="5" xfId="2" applyFont="1" applyBorder="1" applyAlignment="1">
      <alignment vertical="center"/>
    </xf>
    <xf numFmtId="0" fontId="1" fillId="0" borderId="6" xfId="2" applyFont="1" applyBorder="1" applyAlignment="1">
      <alignment vertical="center"/>
    </xf>
    <xf numFmtId="0" fontId="1" fillId="0" borderId="5" xfId="2" applyFont="1" applyBorder="1" applyAlignment="1">
      <alignment horizontal="center" vertical="center"/>
    </xf>
    <xf numFmtId="0" fontId="4" fillId="0" borderId="10" xfId="2" applyFont="1" applyBorder="1" applyAlignment="1">
      <alignment horizontal="left" vertical="top"/>
    </xf>
    <xf numFmtId="0" fontId="4" fillId="0" borderId="9" xfId="2" applyFont="1" applyBorder="1" applyAlignment="1">
      <alignment horizontal="left" vertical="top"/>
    </xf>
    <xf numFmtId="0" fontId="4" fillId="0" borderId="11" xfId="2" applyFont="1" applyBorder="1" applyAlignment="1">
      <alignment horizontal="left" vertical="top"/>
    </xf>
    <xf numFmtId="0" fontId="4" fillId="0" borderId="7" xfId="2" applyFont="1" applyBorder="1" applyAlignment="1">
      <alignment horizontal="left" vertical="top"/>
    </xf>
    <xf numFmtId="0" fontId="4" fillId="0" borderId="5" xfId="2" applyFont="1" applyBorder="1" applyAlignment="1">
      <alignment horizontal="left" vertical="top"/>
    </xf>
    <xf numFmtId="0" fontId="4" fillId="0" borderId="6" xfId="2" applyFont="1" applyBorder="1" applyAlignment="1">
      <alignment horizontal="left" vertical="top"/>
    </xf>
    <xf numFmtId="0" fontId="4" fillId="0" borderId="5" xfId="2" applyFont="1" applyBorder="1" applyAlignment="1">
      <alignment horizontal="center" vertical="top"/>
    </xf>
    <xf numFmtId="0" fontId="6" fillId="0" borderId="0" xfId="2" applyFont="1" applyBorder="1" applyAlignment="1">
      <alignment vertical="center"/>
    </xf>
    <xf numFmtId="4" fontId="6" fillId="0" borderId="22" xfId="2" applyNumberFormat="1" applyFont="1" applyBorder="1" applyAlignment="1">
      <alignment horizontal="right" vertical="center"/>
    </xf>
    <xf numFmtId="0" fontId="6" fillId="0" borderId="22" xfId="0" applyNumberFormat="1" applyFont="1" applyBorder="1" applyAlignment="1">
      <alignment horizontal="center" vertical="center"/>
    </xf>
    <xf numFmtId="0" fontId="1" fillId="0" borderId="0" xfId="2" applyFont="1" applyBorder="1" applyAlignment="1">
      <alignment vertical="center"/>
    </xf>
    <xf numFmtId="4" fontId="1" fillId="0" borderId="26" xfId="2" applyNumberFormat="1" applyFont="1" applyBorder="1" applyAlignment="1">
      <alignment horizontal="center" vertical="center"/>
    </xf>
    <xf numFmtId="0" fontId="9" fillId="0" borderId="28" xfId="0" applyNumberFormat="1" applyFont="1" applyBorder="1" applyAlignment="1">
      <alignment horizontal="center" vertical="center" wrapText="1"/>
    </xf>
    <xf numFmtId="4" fontId="6" fillId="0" borderId="0" xfId="2" applyNumberFormat="1" applyFont="1" applyBorder="1" applyAlignment="1">
      <alignment vertical="center"/>
    </xf>
    <xf numFmtId="4" fontId="6" fillId="0" borderId="26" xfId="2" applyNumberFormat="1" applyFont="1" applyBorder="1" applyAlignment="1">
      <alignment horizontal="center" vertical="center"/>
    </xf>
    <xf numFmtId="0" fontId="6" fillId="0" borderId="28" xfId="0" applyNumberFormat="1" applyFont="1" applyBorder="1" applyAlignment="1">
      <alignment horizontal="center" vertical="center" wrapText="1"/>
    </xf>
    <xf numFmtId="4" fontId="1" fillId="0" borderId="0" xfId="2" applyNumberFormat="1" applyFont="1" applyBorder="1" applyAlignment="1">
      <alignment vertical="center"/>
    </xf>
    <xf numFmtId="0" fontId="1" fillId="0" borderId="28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top"/>
    </xf>
    <xf numFmtId="0" fontId="1" fillId="0" borderId="37" xfId="2" applyFont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 wrapText="1"/>
    </xf>
    <xf numFmtId="0" fontId="3" fillId="2" borderId="31" xfId="1" applyFont="1" applyFill="1" applyBorder="1" applyAlignment="1">
      <alignment horizontal="center" vertical="center"/>
    </xf>
    <xf numFmtId="0" fontId="1" fillId="0" borderId="0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top"/>
    </xf>
    <xf numFmtId="0" fontId="1" fillId="0" borderId="6" xfId="2" applyFont="1" applyBorder="1" applyAlignment="1">
      <alignment vertical="top"/>
    </xf>
    <xf numFmtId="49" fontId="6" fillId="3" borderId="8" xfId="2" applyNumberFormat="1" applyFont="1" applyFill="1" applyBorder="1" applyAlignment="1">
      <alignment horizontal="left" vertical="center" wrapText="1"/>
    </xf>
    <xf numFmtId="43" fontId="6" fillId="3" borderId="1" xfId="4" applyFont="1" applyFill="1" applyBorder="1" applyAlignment="1">
      <alignment horizontal="center" vertical="center"/>
    </xf>
    <xf numFmtId="0" fontId="1" fillId="0" borderId="1" xfId="2" applyNumberFormat="1" applyFont="1" applyBorder="1" applyAlignment="1">
      <alignment horizontal="left" vertical="center"/>
    </xf>
    <xf numFmtId="0" fontId="1" fillId="0" borderId="1" xfId="2" applyNumberFormat="1" applyFont="1" applyBorder="1" applyAlignment="1">
      <alignment vertical="center"/>
    </xf>
    <xf numFmtId="49" fontId="6" fillId="3" borderId="1" xfId="2" applyNumberFormat="1" applyFont="1" applyFill="1" applyBorder="1" applyAlignment="1">
      <alignment horizontal="left" vertical="center" wrapText="1"/>
    </xf>
    <xf numFmtId="0" fontId="1" fillId="0" borderId="44" xfId="2" applyFont="1" applyBorder="1" applyAlignment="1">
      <alignment vertical="center"/>
    </xf>
    <xf numFmtId="0" fontId="1" fillId="0" borderId="41" xfId="2" applyFont="1" applyBorder="1" applyAlignment="1">
      <alignment vertical="top"/>
    </xf>
    <xf numFmtId="0" fontId="1" fillId="0" borderId="46" xfId="2" applyFont="1" applyBorder="1" applyAlignment="1">
      <alignment vertical="center"/>
    </xf>
    <xf numFmtId="0" fontId="1" fillId="0" borderId="47" xfId="2" applyFont="1" applyBorder="1" applyAlignment="1">
      <alignment vertical="center" wrapText="1"/>
    </xf>
    <xf numFmtId="49" fontId="6" fillId="3" borderId="51" xfId="2" applyNumberFormat="1" applyFont="1" applyFill="1" applyBorder="1" applyAlignment="1">
      <alignment horizontal="center" vertical="center" wrapText="1"/>
    </xf>
    <xf numFmtId="0" fontId="1" fillId="0" borderId="51" xfId="2" applyNumberFormat="1" applyFont="1" applyBorder="1" applyAlignment="1">
      <alignment horizontal="center" vertical="center"/>
    </xf>
    <xf numFmtId="0" fontId="1" fillId="0" borderId="42" xfId="2" applyFont="1" applyBorder="1" applyAlignment="1">
      <alignment vertical="top"/>
    </xf>
    <xf numFmtId="0" fontId="6" fillId="0" borderId="45" xfId="2" applyFont="1" applyBorder="1" applyAlignment="1">
      <alignment horizontal="left" vertical="center"/>
    </xf>
    <xf numFmtId="43" fontId="1" fillId="0" borderId="0" xfId="4" applyFont="1"/>
    <xf numFmtId="43" fontId="1" fillId="0" borderId="0" xfId="0" applyNumberFormat="1" applyFont="1"/>
    <xf numFmtId="4" fontId="1" fillId="0" borderId="0" xfId="0" applyNumberFormat="1" applyFont="1" applyAlignment="1">
      <alignment horizontal="left"/>
    </xf>
    <xf numFmtId="43" fontId="1" fillId="0" borderId="0" xfId="4" applyFont="1" applyAlignment="1">
      <alignment vertical="center"/>
    </xf>
    <xf numFmtId="0" fontId="1" fillId="0" borderId="53" xfId="2" applyNumberFormat="1" applyFont="1" applyBorder="1" applyAlignment="1">
      <alignment horizontal="center" vertical="center"/>
    </xf>
    <xf numFmtId="4" fontId="6" fillId="3" borderId="52" xfId="0" applyNumberFormat="1" applyFont="1" applyFill="1" applyBorder="1" applyAlignment="1">
      <alignment horizontal="right" vertical="center"/>
    </xf>
    <xf numFmtId="0" fontId="1" fillId="5" borderId="51" xfId="2" applyNumberFormat="1" applyFont="1" applyFill="1" applyBorder="1" applyAlignment="1">
      <alignment horizontal="center" vertical="center"/>
    </xf>
    <xf numFmtId="49" fontId="1" fillId="5" borderId="1" xfId="2" applyNumberFormat="1" applyFont="1" applyFill="1" applyBorder="1" applyAlignment="1">
      <alignment horizontal="left" vertical="center"/>
    </xf>
    <xf numFmtId="49" fontId="1" fillId="5" borderId="14" xfId="2" applyNumberFormat="1" applyFont="1" applyFill="1" applyBorder="1" applyAlignment="1">
      <alignment horizontal="center" vertical="center"/>
    </xf>
    <xf numFmtId="0" fontId="1" fillId="5" borderId="1" xfId="2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6" fillId="3" borderId="8" xfId="0" applyNumberFormat="1" applyFont="1" applyFill="1" applyBorder="1" applyAlignment="1">
      <alignment vertical="center"/>
    </xf>
    <xf numFmtId="4" fontId="6" fillId="3" borderId="2" xfId="0" applyNumberFormat="1" applyFont="1" applyFill="1" applyBorder="1" applyAlignment="1">
      <alignment vertical="center"/>
    </xf>
    <xf numFmtId="0" fontId="6" fillId="0" borderId="23" xfId="2" applyFont="1" applyBorder="1" applyAlignment="1">
      <alignment vertical="center"/>
    </xf>
    <xf numFmtId="0" fontId="6" fillId="0" borderId="22" xfId="2" applyFont="1" applyBorder="1" applyAlignment="1">
      <alignment vertical="center"/>
    </xf>
    <xf numFmtId="0" fontId="6" fillId="0" borderId="25" xfId="2" applyFont="1" applyBorder="1" applyAlignment="1">
      <alignment vertical="center"/>
    </xf>
    <xf numFmtId="10" fontId="6" fillId="5" borderId="26" xfId="0" applyNumberFormat="1" applyFont="1" applyFill="1" applyBorder="1" applyAlignment="1">
      <alignment horizontal="center" vertical="center"/>
    </xf>
    <xf numFmtId="10" fontId="11" fillId="5" borderId="26" xfId="2" applyNumberFormat="1" applyFont="1" applyFill="1" applyBorder="1" applyAlignment="1">
      <alignment horizontal="center" vertical="center"/>
    </xf>
    <xf numFmtId="10" fontId="1" fillId="5" borderId="26" xfId="3" applyNumberFormat="1" applyFont="1" applyFill="1" applyBorder="1" applyAlignment="1" applyProtection="1">
      <alignment horizontal="center" vertical="center"/>
    </xf>
    <xf numFmtId="10" fontId="12" fillId="5" borderId="26" xfId="2" applyNumberFormat="1" applyFont="1" applyFill="1" applyBorder="1" applyAlignment="1">
      <alignment horizontal="center" vertical="center"/>
    </xf>
    <xf numFmtId="10" fontId="6" fillId="5" borderId="26" xfId="3" applyNumberFormat="1" applyFont="1" applyFill="1" applyBorder="1" applyAlignment="1" applyProtection="1">
      <alignment horizontal="center" vertical="center"/>
    </xf>
    <xf numFmtId="10" fontId="11" fillId="5" borderId="26" xfId="3" applyNumberFormat="1" applyFont="1" applyFill="1" applyBorder="1" applyAlignment="1" applyProtection="1">
      <alignment horizontal="center" vertical="center"/>
    </xf>
    <xf numFmtId="0" fontId="1" fillId="2" borderId="59" xfId="0" applyFont="1" applyFill="1" applyBorder="1" applyAlignment="1">
      <alignment horizontal="left" vertical="top"/>
    </xf>
    <xf numFmtId="0" fontId="3" fillId="2" borderId="47" xfId="1" applyFont="1" applyFill="1" applyBorder="1" applyAlignment="1">
      <alignment horizontal="center" vertical="center"/>
    </xf>
    <xf numFmtId="0" fontId="1" fillId="0" borderId="46" xfId="2" applyFont="1" applyBorder="1" applyAlignment="1">
      <alignment horizontal="left" vertical="center"/>
    </xf>
    <xf numFmtId="0" fontId="1" fillId="0" borderId="47" xfId="2" applyFont="1" applyBorder="1" applyAlignment="1">
      <alignment horizontal="left" vertical="center" wrapText="1"/>
    </xf>
    <xf numFmtId="49" fontId="6" fillId="4" borderId="51" xfId="2" applyNumberFormat="1" applyFont="1" applyFill="1" applyBorder="1" applyAlignment="1">
      <alignment horizontal="center" vertical="center" wrapText="1"/>
    </xf>
    <xf numFmtId="0" fontId="6" fillId="4" borderId="52" xfId="2" applyFont="1" applyFill="1" applyBorder="1" applyAlignment="1">
      <alignment horizontal="center" vertical="center"/>
    </xf>
    <xf numFmtId="4" fontId="6" fillId="3" borderId="49" xfId="2" applyNumberFormat="1" applyFont="1" applyFill="1" applyBorder="1" applyAlignment="1">
      <alignment horizontal="center" vertical="center"/>
    </xf>
    <xf numFmtId="0" fontId="6" fillId="4" borderId="46" xfId="2" applyFont="1" applyFill="1" applyBorder="1" applyAlignment="1">
      <alignment horizontal="center" vertical="center"/>
    </xf>
    <xf numFmtId="0" fontId="1" fillId="6" borderId="0" xfId="0" applyFont="1" applyFill="1" applyBorder="1" applyAlignment="1">
      <alignment horizontal="left" vertical="top"/>
    </xf>
    <xf numFmtId="0" fontId="3" fillId="6" borderId="0" xfId="1" applyFont="1" applyFill="1" applyBorder="1" applyAlignment="1">
      <alignment horizontal="center" vertical="center"/>
    </xf>
    <xf numFmtId="0" fontId="1" fillId="5" borderId="0" xfId="2" applyFont="1" applyFill="1" applyBorder="1" applyAlignment="1">
      <alignment vertical="center"/>
    </xf>
    <xf numFmtId="0" fontId="1" fillId="5" borderId="0" xfId="2" applyFont="1" applyFill="1" applyBorder="1" applyAlignment="1">
      <alignment vertical="top"/>
    </xf>
    <xf numFmtId="0" fontId="1" fillId="5" borderId="0" xfId="2" applyFont="1" applyFill="1" applyBorder="1" applyAlignment="1">
      <alignment horizontal="left" vertical="center"/>
    </xf>
    <xf numFmtId="0" fontId="1" fillId="5" borderId="0" xfId="2" applyFont="1" applyFill="1" applyBorder="1" applyAlignment="1">
      <alignment horizontal="left" vertical="center" wrapText="1"/>
    </xf>
    <xf numFmtId="0" fontId="6" fillId="5" borderId="0" xfId="2" applyFont="1" applyFill="1" applyBorder="1" applyAlignment="1">
      <alignment horizontal="center" vertical="center"/>
    </xf>
    <xf numFmtId="4" fontId="6" fillId="5" borderId="0" xfId="2" applyNumberFormat="1" applyFont="1" applyFill="1" applyBorder="1" applyAlignment="1">
      <alignment horizontal="center" vertical="center"/>
    </xf>
    <xf numFmtId="4" fontId="1" fillId="5" borderId="0" xfId="2" applyNumberFormat="1" applyFont="1" applyFill="1" applyBorder="1" applyAlignment="1">
      <alignment horizontal="center" vertical="center"/>
    </xf>
    <xf numFmtId="0" fontId="1" fillId="5" borderId="0" xfId="2" applyFont="1" applyFill="1" applyBorder="1" applyAlignment="1">
      <alignment horizontal="left" vertical="top"/>
    </xf>
    <xf numFmtId="165" fontId="1" fillId="0" borderId="1" xfId="4" applyNumberFormat="1" applyFont="1" applyBorder="1" applyAlignment="1">
      <alignment horizontal="center" vertical="center"/>
    </xf>
    <xf numFmtId="165" fontId="1" fillId="0" borderId="1" xfId="4" applyNumberFormat="1" applyFont="1" applyBorder="1" applyAlignment="1">
      <alignment horizontal="right" vertical="center"/>
    </xf>
    <xf numFmtId="165" fontId="1" fillId="0" borderId="52" xfId="4" applyNumberFormat="1" applyFont="1" applyBorder="1" applyAlignment="1">
      <alignment horizontal="center" vertical="center"/>
    </xf>
    <xf numFmtId="165" fontId="1" fillId="0" borderId="14" xfId="4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 vertical="center"/>
    </xf>
    <xf numFmtId="4" fontId="1" fillId="0" borderId="52" xfId="2" applyNumberFormat="1" applyFont="1" applyBorder="1" applyAlignment="1">
      <alignment horizontal="right" vertical="center"/>
    </xf>
    <xf numFmtId="4" fontId="6" fillId="0" borderId="49" xfId="2" applyNumberFormat="1" applyFont="1" applyBorder="1" applyAlignment="1">
      <alignment horizontal="right" vertical="center"/>
    </xf>
    <xf numFmtId="4" fontId="6" fillId="0" borderId="52" xfId="2" applyNumberFormat="1" applyFont="1" applyBorder="1" applyAlignment="1">
      <alignment horizontal="right" vertical="center"/>
    </xf>
    <xf numFmtId="166" fontId="1" fillId="0" borderId="1" xfId="4" applyNumberFormat="1" applyFont="1" applyBorder="1" applyAlignment="1">
      <alignment horizontal="right" vertical="center"/>
    </xf>
    <xf numFmtId="166" fontId="1" fillId="0" borderId="14" xfId="4" applyNumberFormat="1" applyFont="1" applyBorder="1" applyAlignment="1">
      <alignment horizontal="right"/>
    </xf>
    <xf numFmtId="0" fontId="1" fillId="0" borderId="2" xfId="2" applyNumberFormat="1" applyFont="1" applyBorder="1" applyAlignment="1">
      <alignment vertical="center"/>
    </xf>
    <xf numFmtId="9" fontId="1" fillId="0" borderId="51" xfId="5" applyFont="1" applyBorder="1" applyAlignment="1">
      <alignment horizontal="center" vertical="center"/>
    </xf>
    <xf numFmtId="0" fontId="6" fillId="0" borderId="53" xfId="2" applyNumberFormat="1" applyFont="1" applyBorder="1" applyAlignment="1">
      <alignment vertical="center"/>
    </xf>
    <xf numFmtId="0" fontId="1" fillId="0" borderId="12" xfId="2" applyNumberFormat="1" applyFont="1" applyBorder="1" applyAlignment="1">
      <alignment vertical="center"/>
    </xf>
    <xf numFmtId="0" fontId="2" fillId="0" borderId="0" xfId="0" applyFont="1" applyAlignment="1">
      <alignment horizontal="left"/>
    </xf>
    <xf numFmtId="0" fontId="6" fillId="0" borderId="53" xfId="2" applyNumberFormat="1" applyFont="1" applyBorder="1" applyAlignment="1">
      <alignment horizontal="center" vertical="center"/>
    </xf>
    <xf numFmtId="0" fontId="1" fillId="0" borderId="12" xfId="2" applyNumberFormat="1" applyFont="1" applyBorder="1" applyAlignment="1">
      <alignment horizontal="center" vertical="center"/>
    </xf>
    <xf numFmtId="0" fontId="17" fillId="0" borderId="41" xfId="2" applyFont="1" applyBorder="1" applyAlignment="1">
      <alignment horizontal="left" vertical="center" wrapText="1"/>
    </xf>
    <xf numFmtId="0" fontId="17" fillId="0" borderId="6" xfId="2" applyFont="1" applyBorder="1" applyAlignment="1">
      <alignment horizontal="left" vertical="center" wrapText="1"/>
    </xf>
    <xf numFmtId="0" fontId="17" fillId="0" borderId="7" xfId="2" applyFont="1" applyBorder="1" applyAlignment="1">
      <alignment horizontal="left" vertical="center" wrapText="1"/>
    </xf>
    <xf numFmtId="0" fontId="17" fillId="0" borderId="41" xfId="2" applyFont="1" applyBorder="1" applyAlignment="1">
      <alignment horizontal="left" vertical="top" wrapText="1"/>
    </xf>
    <xf numFmtId="0" fontId="17" fillId="0" borderId="6" xfId="2" applyFont="1" applyBorder="1" applyAlignment="1">
      <alignment horizontal="left" vertical="top" wrapText="1"/>
    </xf>
    <xf numFmtId="0" fontId="1" fillId="0" borderId="3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4" xfId="2" applyFont="1" applyBorder="1" applyAlignment="1">
      <alignment horizontal="left" vertical="center"/>
    </xf>
    <xf numFmtId="0" fontId="1" fillId="0" borderId="5" xfId="2" applyFont="1" applyBorder="1" applyAlignment="1">
      <alignment horizontal="left" vertical="top"/>
    </xf>
    <xf numFmtId="0" fontId="1" fillId="0" borderId="6" xfId="2" applyFont="1" applyBorder="1" applyAlignment="1">
      <alignment horizontal="left" vertical="top"/>
    </xf>
    <xf numFmtId="0" fontId="1" fillId="0" borderId="7" xfId="2" applyFont="1" applyBorder="1" applyAlignment="1">
      <alignment horizontal="left" vertical="top"/>
    </xf>
    <xf numFmtId="0" fontId="1" fillId="0" borderId="9" xfId="2" applyFont="1" applyBorder="1" applyAlignment="1">
      <alignment horizontal="left" vertical="top"/>
    </xf>
    <xf numFmtId="0" fontId="1" fillId="0" borderId="11" xfId="2" applyFont="1" applyBorder="1" applyAlignment="1">
      <alignment horizontal="left" vertical="top"/>
    </xf>
    <xf numFmtId="0" fontId="1" fillId="0" borderId="10" xfId="2" applyFont="1" applyBorder="1" applyAlignment="1">
      <alignment horizontal="left" vertical="top"/>
    </xf>
    <xf numFmtId="0" fontId="1" fillId="0" borderId="3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center" wrapText="1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center"/>
    </xf>
    <xf numFmtId="0" fontId="6" fillId="4" borderId="53" xfId="2" applyNumberFormat="1" applyFont="1" applyFill="1" applyBorder="1" applyAlignment="1">
      <alignment horizontal="left" vertical="center"/>
    </xf>
    <xf numFmtId="0" fontId="6" fillId="4" borderId="12" xfId="2" applyNumberFormat="1" applyFont="1" applyFill="1" applyBorder="1" applyAlignment="1">
      <alignment horizontal="left" vertical="center"/>
    </xf>
    <xf numFmtId="4" fontId="6" fillId="4" borderId="8" xfId="2" applyNumberFormat="1" applyFont="1" applyFill="1" applyBorder="1" applyAlignment="1">
      <alignment horizontal="right" vertical="center"/>
    </xf>
    <xf numFmtId="4" fontId="6" fillId="4" borderId="12" xfId="2" applyNumberFormat="1" applyFont="1" applyFill="1" applyBorder="1" applyAlignment="1">
      <alignment horizontal="right" vertical="center"/>
    </xf>
    <xf numFmtId="4" fontId="6" fillId="4" borderId="2" xfId="2" applyNumberFormat="1" applyFont="1" applyFill="1" applyBorder="1" applyAlignment="1">
      <alignment horizontal="right" vertical="center"/>
    </xf>
    <xf numFmtId="0" fontId="3" fillId="2" borderId="38" xfId="2" applyFont="1" applyFill="1" applyBorder="1" applyAlignment="1">
      <alignment horizontal="center" vertical="center"/>
    </xf>
    <xf numFmtId="0" fontId="3" fillId="2" borderId="39" xfId="2" applyFont="1" applyFill="1" applyBorder="1" applyAlignment="1">
      <alignment horizontal="center" vertical="center"/>
    </xf>
    <xf numFmtId="0" fontId="3" fillId="2" borderId="41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1" fillId="0" borderId="43" xfId="2" applyFont="1" applyBorder="1" applyAlignment="1">
      <alignment vertical="center"/>
    </xf>
    <xf numFmtId="0" fontId="1" fillId="0" borderId="11" xfId="2" applyFont="1" applyBorder="1" applyAlignment="1">
      <alignment vertical="center"/>
    </xf>
    <xf numFmtId="0" fontId="1" fillId="0" borderId="44" xfId="2" applyFont="1" applyBorder="1" applyAlignment="1">
      <alignment vertical="center"/>
    </xf>
    <xf numFmtId="0" fontId="1" fillId="0" borderId="41" xfId="2" applyFont="1" applyBorder="1" applyAlignment="1">
      <alignment vertical="top"/>
    </xf>
    <xf numFmtId="0" fontId="1" fillId="0" borderId="6" xfId="2" applyFont="1" applyBorder="1" applyAlignment="1">
      <alignment vertical="top"/>
    </xf>
    <xf numFmtId="0" fontId="1" fillId="0" borderId="42" xfId="2" applyFont="1" applyBorder="1" applyAlignment="1">
      <alignment vertical="top"/>
    </xf>
    <xf numFmtId="0" fontId="1" fillId="0" borderId="45" xfId="2" applyFont="1" applyBorder="1" applyAlignment="1">
      <alignment horizontal="left" vertical="center"/>
    </xf>
    <xf numFmtId="0" fontId="1" fillId="0" borderId="9" xfId="2" applyFont="1" applyBorder="1" applyAlignment="1">
      <alignment horizontal="left" vertical="center"/>
    </xf>
    <xf numFmtId="0" fontId="1" fillId="0" borderId="11" xfId="2" applyFont="1" applyBorder="1" applyAlignment="1">
      <alignment horizontal="left" vertical="center"/>
    </xf>
    <xf numFmtId="0" fontId="1" fillId="0" borderId="43" xfId="2" applyFont="1" applyBorder="1" applyAlignment="1">
      <alignment horizontal="left" vertical="center"/>
    </xf>
    <xf numFmtId="0" fontId="1" fillId="2" borderId="39" xfId="0" applyFont="1" applyFill="1" applyBorder="1" applyAlignment="1">
      <alignment horizontal="left" vertical="center" wrapText="1"/>
    </xf>
    <xf numFmtId="0" fontId="1" fillId="2" borderId="40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left" vertical="center" wrapText="1"/>
    </xf>
    <xf numFmtId="0" fontId="1" fillId="0" borderId="10" xfId="2" applyFont="1" applyBorder="1" applyAlignment="1">
      <alignment horizontal="left" vertical="center"/>
    </xf>
    <xf numFmtId="0" fontId="1" fillId="0" borderId="5" xfId="2" applyFont="1" applyBorder="1" applyAlignment="1">
      <alignment horizontal="left" vertical="center" wrapText="1"/>
    </xf>
    <xf numFmtId="0" fontId="1" fillId="0" borderId="6" xfId="2" applyFont="1" applyBorder="1" applyAlignment="1">
      <alignment horizontal="left" vertical="center" wrapText="1"/>
    </xf>
    <xf numFmtId="0" fontId="1" fillId="0" borderId="7" xfId="2" applyFont="1" applyBorder="1" applyAlignment="1">
      <alignment horizontal="left" vertical="center" wrapText="1"/>
    </xf>
    <xf numFmtId="0" fontId="4" fillId="0" borderId="41" xfId="2" applyFont="1" applyBorder="1" applyAlignment="1">
      <alignment horizontal="left" vertical="center" wrapText="1"/>
    </xf>
    <xf numFmtId="0" fontId="13" fillId="0" borderId="7" xfId="2" applyFont="1" applyBorder="1" applyAlignment="1">
      <alignment horizontal="left" vertical="center" wrapText="1"/>
    </xf>
    <xf numFmtId="0" fontId="1" fillId="0" borderId="41" xfId="2" applyFont="1" applyBorder="1" applyAlignment="1">
      <alignment horizontal="center" vertical="top"/>
    </xf>
    <xf numFmtId="0" fontId="1" fillId="0" borderId="6" xfId="2" applyFont="1" applyBorder="1" applyAlignment="1">
      <alignment horizontal="center" vertical="top"/>
    </xf>
    <xf numFmtId="0" fontId="1" fillId="0" borderId="7" xfId="2" applyFont="1" applyBorder="1" applyAlignment="1">
      <alignment horizontal="center" vertical="top"/>
    </xf>
    <xf numFmtId="0" fontId="1" fillId="0" borderId="5" xfId="2" applyFont="1" applyBorder="1" applyAlignment="1">
      <alignment vertical="top"/>
    </xf>
    <xf numFmtId="0" fontId="6" fillId="3" borderId="13" xfId="2" applyFont="1" applyFill="1" applyBorder="1" applyAlignment="1">
      <alignment horizontal="center" vertical="center"/>
    </xf>
    <xf numFmtId="0" fontId="6" fillId="3" borderId="14" xfId="2" applyFont="1" applyFill="1" applyBorder="1" applyAlignment="1">
      <alignment horizontal="center" vertical="center"/>
    </xf>
    <xf numFmtId="0" fontId="6" fillId="3" borderId="46" xfId="2" applyFont="1" applyFill="1" applyBorder="1" applyAlignment="1">
      <alignment horizontal="center" vertical="center"/>
    </xf>
    <xf numFmtId="0" fontId="6" fillId="3" borderId="47" xfId="2" applyFont="1" applyFill="1" applyBorder="1" applyAlignment="1">
      <alignment horizontal="center" vertical="center"/>
    </xf>
    <xf numFmtId="49" fontId="5" fillId="3" borderId="53" xfId="2" applyNumberFormat="1" applyFont="1" applyFill="1" applyBorder="1" applyAlignment="1">
      <alignment horizontal="left" vertical="center"/>
    </xf>
    <xf numFmtId="49" fontId="5" fillId="3" borderId="12" xfId="2" applyNumberFormat="1" applyFont="1" applyFill="1" applyBorder="1" applyAlignment="1">
      <alignment horizontal="left" vertical="center"/>
    </xf>
    <xf numFmtId="49" fontId="6" fillId="3" borderId="53" xfId="2" applyNumberFormat="1" applyFont="1" applyFill="1" applyBorder="1" applyAlignment="1">
      <alignment horizontal="left" vertical="center"/>
    </xf>
    <xf numFmtId="49" fontId="6" fillId="3" borderId="12" xfId="2" applyNumberFormat="1" applyFont="1" applyFill="1" applyBorder="1" applyAlignment="1">
      <alignment horizontal="left" vertical="center"/>
    </xf>
    <xf numFmtId="49" fontId="6" fillId="3" borderId="2" xfId="2" applyNumberFormat="1" applyFont="1" applyFill="1" applyBorder="1" applyAlignment="1">
      <alignment horizontal="left" vertical="center"/>
    </xf>
    <xf numFmtId="4" fontId="6" fillId="5" borderId="8" xfId="0" applyNumberFormat="1" applyFont="1" applyFill="1" applyBorder="1" applyAlignment="1">
      <alignment horizontal="right" vertical="center"/>
    </xf>
    <xf numFmtId="4" fontId="6" fillId="5" borderId="12" xfId="0" applyNumberFormat="1" applyFont="1" applyFill="1" applyBorder="1" applyAlignment="1">
      <alignment horizontal="right" vertical="center"/>
    </xf>
    <xf numFmtId="4" fontId="6" fillId="5" borderId="49" xfId="0" applyNumberFormat="1" applyFont="1" applyFill="1" applyBorder="1" applyAlignment="1">
      <alignment horizontal="right" vertical="center"/>
    </xf>
    <xf numFmtId="0" fontId="6" fillId="3" borderId="53" xfId="2" applyNumberFormat="1" applyFont="1" applyFill="1" applyBorder="1" applyAlignment="1">
      <alignment horizontal="left" vertical="center"/>
    </xf>
    <xf numFmtId="0" fontId="6" fillId="3" borderId="12" xfId="2" applyNumberFormat="1" applyFont="1" applyFill="1" applyBorder="1" applyAlignment="1">
      <alignment horizontal="left" vertical="center"/>
    </xf>
    <xf numFmtId="0" fontId="6" fillId="3" borderId="49" xfId="2" applyNumberFormat="1" applyFont="1" applyFill="1" applyBorder="1" applyAlignment="1">
      <alignment horizontal="left" vertical="center"/>
    </xf>
    <xf numFmtId="4" fontId="6" fillId="3" borderId="8" xfId="0" applyNumberFormat="1" applyFont="1" applyFill="1" applyBorder="1" applyAlignment="1">
      <alignment horizontal="right" vertical="center"/>
    </xf>
    <xf numFmtId="4" fontId="6" fillId="3" borderId="49" xfId="0" applyNumberFormat="1" applyFont="1" applyFill="1" applyBorder="1" applyAlignment="1">
      <alignment horizontal="right" vertical="center"/>
    </xf>
    <xf numFmtId="0" fontId="6" fillId="3" borderId="13" xfId="2" applyNumberFormat="1" applyFont="1" applyFill="1" applyBorder="1" applyAlignment="1">
      <alignment horizontal="center" vertical="center" wrapText="1"/>
    </xf>
    <xf numFmtId="0" fontId="6" fillId="3" borderId="15" xfId="2" applyNumberFormat="1" applyFont="1" applyFill="1" applyBorder="1" applyAlignment="1">
      <alignment horizontal="center" vertical="center" wrapText="1"/>
    </xf>
    <xf numFmtId="0" fontId="6" fillId="3" borderId="14" xfId="2" applyNumberFormat="1" applyFont="1" applyFill="1" applyBorder="1" applyAlignment="1">
      <alignment horizontal="center" vertical="center" wrapText="1"/>
    </xf>
    <xf numFmtId="49" fontId="6" fillId="3" borderId="13" xfId="2" applyNumberFormat="1" applyFont="1" applyFill="1" applyBorder="1" applyAlignment="1">
      <alignment horizontal="center" vertical="center" wrapText="1"/>
    </xf>
    <xf numFmtId="49" fontId="6" fillId="3" borderId="14" xfId="2" applyNumberFormat="1" applyFont="1" applyFill="1" applyBorder="1" applyAlignment="1">
      <alignment horizontal="center" vertical="center" wrapText="1"/>
    </xf>
    <xf numFmtId="0" fontId="14" fillId="3" borderId="53" xfId="2" applyFont="1" applyFill="1" applyBorder="1" applyAlignment="1">
      <alignment horizontal="center" vertical="center" wrapText="1"/>
    </xf>
    <xf numFmtId="0" fontId="14" fillId="3" borderId="12" xfId="2" applyFont="1" applyFill="1" applyBorder="1" applyAlignment="1">
      <alignment horizontal="center" vertical="center" wrapText="1"/>
    </xf>
    <xf numFmtId="0" fontId="14" fillId="3" borderId="49" xfId="2" applyFont="1" applyFill="1" applyBorder="1" applyAlignment="1">
      <alignment horizontal="center" vertical="center" wrapText="1"/>
    </xf>
    <xf numFmtId="0" fontId="1" fillId="3" borderId="12" xfId="2" applyNumberFormat="1" applyFont="1" applyFill="1" applyBorder="1" applyAlignment="1">
      <alignment horizontal="center" vertical="center"/>
    </xf>
    <xf numFmtId="0" fontId="1" fillId="3" borderId="2" xfId="2" applyNumberFormat="1" applyFont="1" applyFill="1" applyBorder="1" applyAlignment="1">
      <alignment horizontal="center" vertical="center"/>
    </xf>
    <xf numFmtId="0" fontId="1" fillId="0" borderId="43" xfId="2" applyFont="1" applyBorder="1" applyAlignment="1">
      <alignment horizontal="left" vertical="top"/>
    </xf>
    <xf numFmtId="0" fontId="1" fillId="0" borderId="44" xfId="2" applyFont="1" applyBorder="1" applyAlignment="1">
      <alignment horizontal="left" vertical="top"/>
    </xf>
    <xf numFmtId="0" fontId="6" fillId="3" borderId="8" xfId="2" applyFont="1" applyFill="1" applyBorder="1" applyAlignment="1">
      <alignment horizontal="center" vertical="center"/>
    </xf>
    <xf numFmtId="0" fontId="6" fillId="3" borderId="12" xfId="2" applyFont="1" applyFill="1" applyBorder="1" applyAlignment="1">
      <alignment horizontal="center" vertical="center"/>
    </xf>
    <xf numFmtId="0" fontId="6" fillId="3" borderId="49" xfId="2" applyFont="1" applyFill="1" applyBorder="1" applyAlignment="1">
      <alignment horizontal="center" vertical="center"/>
    </xf>
    <xf numFmtId="49" fontId="6" fillId="3" borderId="48" xfId="2" applyNumberFormat="1" applyFont="1" applyFill="1" applyBorder="1" applyAlignment="1">
      <alignment horizontal="center" vertical="center" wrapText="1"/>
    </xf>
    <xf numFmtId="49" fontId="6" fillId="3" borderId="50" xfId="2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54" xfId="2" applyFont="1" applyBorder="1" applyAlignment="1">
      <alignment horizontal="center" vertical="top"/>
    </xf>
    <xf numFmtId="0" fontId="1" fillId="0" borderId="55" xfId="2" applyFont="1" applyBorder="1" applyAlignment="1">
      <alignment horizontal="center" vertical="top"/>
    </xf>
    <xf numFmtId="0" fontId="1" fillId="0" borderId="56" xfId="2" applyFont="1" applyBorder="1" applyAlignment="1">
      <alignment horizontal="center" vertical="top"/>
    </xf>
    <xf numFmtId="0" fontId="1" fillId="0" borderId="57" xfId="2" applyFont="1" applyBorder="1" applyAlignment="1">
      <alignment vertical="top"/>
    </xf>
    <xf numFmtId="0" fontId="1" fillId="0" borderId="58" xfId="2" applyFont="1" applyBorder="1" applyAlignment="1">
      <alignment vertical="top"/>
    </xf>
    <xf numFmtId="0" fontId="1" fillId="0" borderId="3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6" fillId="3" borderId="53" xfId="2" applyNumberFormat="1" applyFont="1" applyFill="1" applyBorder="1" applyAlignment="1">
      <alignment horizontal="center" vertical="center"/>
    </xf>
    <xf numFmtId="0" fontId="6" fillId="3" borderId="12" xfId="2" applyNumberFormat="1" applyFont="1" applyFill="1" applyBorder="1" applyAlignment="1">
      <alignment horizontal="center" vertical="center"/>
    </xf>
    <xf numFmtId="0" fontId="6" fillId="3" borderId="49" xfId="2" applyNumberFormat="1" applyFont="1" applyFill="1" applyBorder="1" applyAlignment="1">
      <alignment horizontal="center" vertical="center"/>
    </xf>
    <xf numFmtId="165" fontId="6" fillId="5" borderId="8" xfId="4" applyNumberFormat="1" applyFont="1" applyFill="1" applyBorder="1" applyAlignment="1">
      <alignment horizontal="right" vertical="center"/>
    </xf>
    <xf numFmtId="165" fontId="6" fillId="5" borderId="12" xfId="4" applyNumberFormat="1" applyFont="1" applyFill="1" applyBorder="1" applyAlignment="1">
      <alignment horizontal="right" vertical="center"/>
    </xf>
    <xf numFmtId="165" fontId="6" fillId="5" borderId="49" xfId="4" applyNumberFormat="1" applyFont="1" applyFill="1" applyBorder="1" applyAlignment="1">
      <alignment horizontal="right" vertical="center"/>
    </xf>
    <xf numFmtId="4" fontId="6" fillId="3" borderId="8" xfId="0" applyNumberFormat="1" applyFont="1" applyFill="1" applyBorder="1" applyAlignment="1">
      <alignment horizontal="center" vertical="center"/>
    </xf>
    <xf numFmtId="4" fontId="6" fillId="3" borderId="12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0" fontId="1" fillId="0" borderId="3" xfId="2" applyFont="1" applyBorder="1" applyAlignment="1">
      <alignment horizontal="left" vertical="top" wrapText="1"/>
    </xf>
    <xf numFmtId="0" fontId="1" fillId="0" borderId="0" xfId="2" applyFont="1" applyBorder="1" applyAlignment="1">
      <alignment horizontal="left" vertical="top" wrapText="1"/>
    </xf>
    <xf numFmtId="0" fontId="1" fillId="0" borderId="4" xfId="2" applyFont="1" applyBorder="1" applyAlignment="1">
      <alignment horizontal="left" vertical="top" wrapText="1"/>
    </xf>
    <xf numFmtId="0" fontId="6" fillId="0" borderId="28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top"/>
    </xf>
    <xf numFmtId="0" fontId="6" fillId="0" borderId="8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4" xfId="2" applyFont="1" applyBorder="1" applyAlignment="1">
      <alignment horizontal="center" vertical="center"/>
    </xf>
    <xf numFmtId="0" fontId="6" fillId="0" borderId="33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6" fillId="0" borderId="32" xfId="2" applyFont="1" applyBorder="1" applyAlignment="1">
      <alignment horizontal="center" vertical="center"/>
    </xf>
    <xf numFmtId="164" fontId="6" fillId="0" borderId="20" xfId="0" applyNumberFormat="1" applyFont="1" applyBorder="1" applyAlignment="1">
      <alignment horizontal="center" vertical="center"/>
    </xf>
    <xf numFmtId="164" fontId="6" fillId="0" borderId="31" xfId="0" applyNumberFormat="1" applyFont="1" applyBorder="1" applyAlignment="1">
      <alignment horizontal="center" vertical="center"/>
    </xf>
    <xf numFmtId="0" fontId="1" fillId="0" borderId="18" xfId="2" applyFont="1" applyBorder="1" applyAlignment="1">
      <alignment horizontal="left" vertical="center"/>
    </xf>
    <xf numFmtId="0" fontId="1" fillId="0" borderId="17" xfId="2" applyFont="1" applyBorder="1" applyAlignment="1">
      <alignment horizontal="left" vertical="center"/>
    </xf>
    <xf numFmtId="0" fontId="1" fillId="0" borderId="16" xfId="2" applyFont="1" applyBorder="1" applyAlignment="1">
      <alignment horizontal="left" vertical="center"/>
    </xf>
    <xf numFmtId="2" fontId="6" fillId="0" borderId="25" xfId="0" applyNumberFormat="1" applyFont="1" applyBorder="1" applyAlignment="1">
      <alignment vertical="center" wrapText="1"/>
    </xf>
    <xf numFmtId="2" fontId="6" fillId="0" borderId="24" xfId="0" applyNumberFormat="1" applyFont="1" applyBorder="1" applyAlignment="1">
      <alignment vertical="center" wrapText="1"/>
    </xf>
    <xf numFmtId="2" fontId="6" fillId="0" borderId="23" xfId="0" applyNumberFormat="1" applyFont="1" applyBorder="1" applyAlignment="1">
      <alignment vertical="center" wrapText="1"/>
    </xf>
    <xf numFmtId="0" fontId="1" fillId="0" borderId="21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19" xfId="2" applyFont="1" applyBorder="1" applyAlignment="1">
      <alignment horizontal="left" vertical="center"/>
    </xf>
    <xf numFmtId="0" fontId="1" fillId="0" borderId="18" xfId="2" applyFont="1" applyBorder="1" applyAlignment="1">
      <alignment horizontal="left" vertical="top"/>
    </xf>
    <xf numFmtId="0" fontId="1" fillId="0" borderId="17" xfId="2" applyFont="1" applyBorder="1" applyAlignment="1">
      <alignment horizontal="left" vertical="top"/>
    </xf>
    <xf numFmtId="0" fontId="1" fillId="0" borderId="16" xfId="2" applyFont="1" applyBorder="1" applyAlignment="1">
      <alignment horizontal="left" vertical="top"/>
    </xf>
    <xf numFmtId="0" fontId="1" fillId="0" borderId="28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49" fontId="6" fillId="0" borderId="22" xfId="2" applyNumberFormat="1" applyFont="1" applyBorder="1" applyAlignment="1">
      <alignment horizontal="center" vertical="center"/>
    </xf>
    <xf numFmtId="49" fontId="6" fillId="0" borderId="31" xfId="2" applyNumberFormat="1" applyFont="1" applyBorder="1" applyAlignment="1">
      <alignment horizontal="center" vertical="center"/>
    </xf>
    <xf numFmtId="49" fontId="6" fillId="0" borderId="25" xfId="2" applyNumberFormat="1" applyFont="1" applyBorder="1" applyAlignment="1">
      <alignment horizontal="left" vertical="center"/>
    </xf>
    <xf numFmtId="49" fontId="6" fillId="0" borderId="23" xfId="2" applyNumberFormat="1" applyFont="1" applyBorder="1" applyAlignment="1">
      <alignment horizontal="left" vertical="center"/>
    </xf>
    <xf numFmtId="49" fontId="6" fillId="0" borderId="30" xfId="2" applyNumberFormat="1" applyFont="1" applyBorder="1" applyAlignment="1">
      <alignment horizontal="left" vertical="center"/>
    </xf>
    <xf numFmtId="49" fontId="6" fillId="0" borderId="29" xfId="2" applyNumberFormat="1" applyFont="1" applyBorder="1" applyAlignment="1">
      <alignment horizontal="left" vertical="center"/>
    </xf>
    <xf numFmtId="2" fontId="9" fillId="0" borderId="28" xfId="0" applyNumberFormat="1" applyFont="1" applyBorder="1" applyAlignment="1">
      <alignment vertical="center" wrapText="1"/>
    </xf>
    <xf numFmtId="2" fontId="9" fillId="0" borderId="27" xfId="0" applyNumberFormat="1" applyFont="1" applyBorder="1" applyAlignment="1">
      <alignment vertical="center" wrapText="1"/>
    </xf>
    <xf numFmtId="0" fontId="3" fillId="2" borderId="36" xfId="2" applyFont="1" applyFill="1" applyBorder="1" applyAlignment="1">
      <alignment horizontal="center" vertical="center"/>
    </xf>
    <xf numFmtId="0" fontId="3" fillId="2" borderId="26" xfId="2" applyFont="1" applyFill="1" applyBorder="1" applyAlignment="1">
      <alignment horizontal="center" vertical="center"/>
    </xf>
    <xf numFmtId="0" fontId="1" fillId="0" borderId="17" xfId="2" applyFont="1" applyBorder="1" applyAlignment="1">
      <alignment vertical="center"/>
    </xf>
    <xf numFmtId="0" fontId="1" fillId="0" borderId="30" xfId="2" applyFont="1" applyBorder="1" applyAlignment="1">
      <alignment horizontal="left" vertical="center"/>
    </xf>
    <xf numFmtId="0" fontId="1" fillId="0" borderId="32" xfId="2" applyFont="1" applyBorder="1" applyAlignment="1">
      <alignment horizontal="left" vertical="center"/>
    </xf>
    <xf numFmtId="0" fontId="1" fillId="0" borderId="29" xfId="2" applyFont="1" applyBorder="1" applyAlignment="1">
      <alignment horizontal="left" vertical="center"/>
    </xf>
    <xf numFmtId="0" fontId="6" fillId="0" borderId="25" xfId="2" applyFont="1" applyBorder="1" applyAlignment="1">
      <alignment horizontal="left" vertical="center"/>
    </xf>
    <xf numFmtId="0" fontId="6" fillId="0" borderId="24" xfId="2" applyFont="1" applyBorder="1" applyAlignment="1">
      <alignment horizontal="left" vertical="center"/>
    </xf>
    <xf numFmtId="0" fontId="6" fillId="0" borderId="23" xfId="2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</cellXfs>
  <cellStyles count="7">
    <cellStyle name="Normal" xfId="0" builtinId="0"/>
    <cellStyle name="Normal_PP-II" xfId="1"/>
    <cellStyle name="Normal_PP-VI" xfId="2"/>
    <cellStyle name="Porcentagem" xfId="5" builtinId="5"/>
    <cellStyle name="Vírgula" xfId="4" builtinId="3"/>
    <cellStyle name="Vírgula 2" xfId="3"/>
    <cellStyle name="Vírgula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essis.dalapicola/Meus%20documentos/01%20-%20CODEVASF/01-An&#225;lise%20na%20AD-GCT/Baixio%20de%20Irec&#234;-BA/Montagem%20ELETROMEC&#194;NICA%20-%20Etapa%20Ib/An&#225;lise%20de%202011/Plan.%20I,%20IV%20e%20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Resumo"/>
      <sheetName val="Ins. Mat."/>
      <sheetName val="Ins. M.O"/>
      <sheetName val="Ins. Equip."/>
      <sheetName val="Planilha I"/>
      <sheetName val="Item 1-Serv Prel"/>
      <sheetName val="Item 1.3 Adm. Local"/>
      <sheetName val="Item 1.4 Topografia"/>
      <sheetName val="2.1 Est Seletiv"/>
      <sheetName val="2.2 Veic "/>
      <sheetName val="Planilha IV"/>
      <sheetName val="Comp IV"/>
      <sheetName val="Planilha V"/>
      <sheetName val="Comp V"/>
      <sheetName val="Encargos Sociais"/>
      <sheetName val="BDI Servi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">
          <cell r="A1" t="str">
            <v>PLANILHA IV - SERVIÇOS DE CONSTRUÇÃO CIVIL</v>
          </cell>
        </row>
        <row r="2">
          <cell r="E2" t="str">
            <v>BDI</v>
          </cell>
          <cell r="F2">
            <v>0.25</v>
          </cell>
        </row>
        <row r="3">
          <cell r="A3" t="str">
            <v>ITEM</v>
          </cell>
          <cell r="B3" t="str">
            <v xml:space="preserve">DESCRIÇÃO DOS SERVIÇOS </v>
          </cell>
          <cell r="C3" t="str">
            <v>UNID</v>
          </cell>
          <cell r="D3" t="str">
            <v>QUANT</v>
          </cell>
          <cell r="E3" t="str">
            <v>PREÇO UNIT.</v>
          </cell>
          <cell r="F3" t="str">
            <v>PREÇO TOTAL</v>
          </cell>
        </row>
        <row r="4">
          <cell r="A4">
            <v>1</v>
          </cell>
          <cell r="B4" t="str">
            <v>EBA A-5</v>
          </cell>
        </row>
        <row r="5">
          <cell r="A5" t="str">
            <v>1.1</v>
          </cell>
          <cell r="B5" t="str">
            <v>Obras Civis</v>
          </cell>
        </row>
        <row r="6">
          <cell r="A6" t="str">
            <v>1.1.1</v>
          </cell>
          <cell r="B6" t="str">
            <v>Blocos de Ancoragem e Apoio</v>
          </cell>
          <cell r="C6" t="str">
            <v>m³</v>
          </cell>
          <cell r="D6">
            <v>50</v>
          </cell>
          <cell r="E6">
            <v>1101.04</v>
          </cell>
          <cell r="F6">
            <v>55052</v>
          </cell>
        </row>
        <row r="7">
          <cell r="A7" t="str">
            <v>1.1.2</v>
          </cell>
          <cell r="B7" t="str">
            <v>Dem.Concreto Armado Piso (base das bombas) c/Martelo Pneumático</v>
          </cell>
          <cell r="C7" t="str">
            <v>m³</v>
          </cell>
          <cell r="D7">
            <v>5</v>
          </cell>
          <cell r="E7">
            <v>537.9</v>
          </cell>
          <cell r="F7">
            <v>2689.5</v>
          </cell>
        </row>
        <row r="8">
          <cell r="B8" t="str">
            <v>SubTotal item 1.1</v>
          </cell>
          <cell r="F8">
            <v>57741.5</v>
          </cell>
        </row>
        <row r="10">
          <cell r="A10" t="str">
            <v>1.2</v>
          </cell>
          <cell r="B10" t="str">
            <v>PISO/FORRO e DIVISÓRIAS-FECHAMENTO ÁREA DOS CCM's da EBA-5</v>
          </cell>
        </row>
        <row r="11">
          <cell r="A11" t="str">
            <v>1.2.1</v>
          </cell>
          <cell r="B11" t="str">
            <v>Fornecimento e Instalação de Divisória de 35mm espessura, com porta dupla de 2,80m de altura de porta, com fechadura e demais ferragens</v>
          </cell>
          <cell r="C11" t="str">
            <v>m²</v>
          </cell>
          <cell r="D11">
            <v>150</v>
          </cell>
          <cell r="E11">
            <v>88.78</v>
          </cell>
          <cell r="F11">
            <v>13317</v>
          </cell>
        </row>
        <row r="12">
          <cell r="A12" t="str">
            <v>1.2.2</v>
          </cell>
          <cell r="B12" t="str">
            <v>Fornecimento e Instalação de Piso tipo Vivil Preto Emborrachado 30x30cm  p/ área dos CCM's</v>
          </cell>
          <cell r="C12" t="str">
            <v>m²</v>
          </cell>
          <cell r="D12">
            <v>100</v>
          </cell>
          <cell r="E12">
            <v>59.44</v>
          </cell>
          <cell r="F12">
            <v>5944</v>
          </cell>
        </row>
        <row r="13">
          <cell r="A13" t="str">
            <v>1.2.3</v>
          </cell>
          <cell r="B13" t="str">
            <v>Fornecimento e assentamento de Forro de PVC, branco , tipo comump/ área dos CCM's</v>
          </cell>
          <cell r="C13" t="str">
            <v>m²</v>
          </cell>
          <cell r="D13">
            <v>100</v>
          </cell>
          <cell r="E13">
            <v>46.51</v>
          </cell>
          <cell r="F13">
            <v>4651</v>
          </cell>
        </row>
        <row r="14">
          <cell r="B14" t="str">
            <v>SubTotal item 1.2</v>
          </cell>
          <cell r="F14">
            <v>23912</v>
          </cell>
        </row>
        <row r="16">
          <cell r="B16" t="str">
            <v>TOTAL ITEM 1</v>
          </cell>
          <cell r="F16">
            <v>81653.5</v>
          </cell>
        </row>
        <row r="18">
          <cell r="A18">
            <v>2</v>
          </cell>
          <cell r="B18" t="str">
            <v>REDE DE ADUTORAS PARA LOTES EMPRESARIAIS</v>
          </cell>
        </row>
        <row r="20">
          <cell r="A20" t="str">
            <v>2.1</v>
          </cell>
          <cell r="B20" t="str">
            <v>CAIXAS DE DESCARGA DE FUNDO-Total 2 Caixas</v>
          </cell>
        </row>
        <row r="22">
          <cell r="A22" t="str">
            <v>2.1.1</v>
          </cell>
          <cell r="B22" t="str">
            <v>TERRAPLENAGEM</v>
          </cell>
        </row>
        <row r="23">
          <cell r="A23" t="str">
            <v>2.1.1.1</v>
          </cell>
          <cell r="B23" t="str">
            <v>Escavação manual, mat. 1a. cat., prof. até 3 m, c/ depos. Lateral</v>
          </cell>
          <cell r="C23" t="str">
            <v>m³</v>
          </cell>
          <cell r="D23">
            <v>136</v>
          </cell>
          <cell r="E23">
            <v>32.15</v>
          </cell>
          <cell r="F23">
            <v>4372.3999999999996</v>
          </cell>
        </row>
        <row r="24">
          <cell r="A24" t="str">
            <v>2.1.1.2</v>
          </cell>
          <cell r="B24" t="str">
            <v>Reaterro manual, c/ contr., c/ reaprov. material escavado</v>
          </cell>
          <cell r="C24" t="str">
            <v>m³</v>
          </cell>
          <cell r="D24">
            <v>124</v>
          </cell>
          <cell r="E24">
            <v>3.61</v>
          </cell>
          <cell r="F24">
            <v>447.64</v>
          </cell>
        </row>
        <row r="25">
          <cell r="A25" t="str">
            <v>2.1.1.3</v>
          </cell>
          <cell r="B25" t="str">
            <v>Remoção de material excedente</v>
          </cell>
          <cell r="C25" t="str">
            <v>m³xKm</v>
          </cell>
          <cell r="D25">
            <v>65</v>
          </cell>
          <cell r="E25">
            <v>1.05</v>
          </cell>
          <cell r="F25">
            <v>68.25</v>
          </cell>
        </row>
        <row r="26">
          <cell r="B26" t="str">
            <v>SubTotal item 2.1.1</v>
          </cell>
          <cell r="F26">
            <v>4888.29</v>
          </cell>
        </row>
        <row r="28">
          <cell r="A28" t="str">
            <v>2.1.2</v>
          </cell>
          <cell r="B28" t="str">
            <v>FUNDAÇÃO E ESTRUTURA</v>
          </cell>
        </row>
        <row r="29">
          <cell r="A29" t="str">
            <v>2.1.2.1</v>
          </cell>
          <cell r="B29" t="str">
            <v>Aço especial CA-50/60</v>
          </cell>
          <cell r="C29" t="str">
            <v>kg</v>
          </cell>
          <cell r="D29">
            <v>300</v>
          </cell>
          <cell r="E29">
            <v>7.5</v>
          </cell>
          <cell r="F29">
            <v>2250</v>
          </cell>
        </row>
        <row r="30">
          <cell r="A30" t="str">
            <v>2.1.2.2</v>
          </cell>
          <cell r="B30" t="str">
            <v>Alvenaria de Bloco de Cimento 9x19x39,c/concreto e ferragem 6,3mm</v>
          </cell>
          <cell r="C30" t="str">
            <v>m²</v>
          </cell>
          <cell r="D30">
            <v>20</v>
          </cell>
          <cell r="E30">
            <v>38.76</v>
          </cell>
          <cell r="F30">
            <v>775.2</v>
          </cell>
        </row>
        <row r="31">
          <cell r="A31" t="str">
            <v>2.1.2.3</v>
          </cell>
          <cell r="B31" t="str">
            <v>Concreto estrutural, fck = 18 Mpa</v>
          </cell>
          <cell r="C31" t="str">
            <v>m³</v>
          </cell>
          <cell r="D31">
            <v>4.2</v>
          </cell>
          <cell r="E31">
            <v>346.9</v>
          </cell>
          <cell r="F31">
            <v>1456.98</v>
          </cell>
        </row>
        <row r="32">
          <cell r="A32" t="str">
            <v>2.1.2.4</v>
          </cell>
          <cell r="B32" t="str">
            <v>Concreto magro para regularização, fck = 9 Mpa</v>
          </cell>
          <cell r="C32" t="str">
            <v>m³</v>
          </cell>
          <cell r="D32">
            <v>0.6</v>
          </cell>
          <cell r="E32">
            <v>276.64999999999998</v>
          </cell>
          <cell r="F32">
            <v>165.99</v>
          </cell>
        </row>
        <row r="33">
          <cell r="A33" t="str">
            <v>2.1.2.5</v>
          </cell>
          <cell r="B33" t="str">
            <v>Tampa de concreto pré-moldada (1,10x1,40m)</v>
          </cell>
          <cell r="C33" t="str">
            <v>un.</v>
          </cell>
          <cell r="D33">
            <v>2</v>
          </cell>
          <cell r="E33">
            <v>130.88</v>
          </cell>
          <cell r="F33">
            <v>261.76</v>
          </cell>
        </row>
        <row r="34">
          <cell r="A34" t="str">
            <v>2.1.2.6</v>
          </cell>
          <cell r="B34" t="str">
            <v>Forma p/ concreto estrutural/tampa</v>
          </cell>
          <cell r="C34" t="str">
            <v>m²</v>
          </cell>
          <cell r="D34">
            <v>14</v>
          </cell>
          <cell r="E34">
            <v>54.3</v>
          </cell>
          <cell r="F34">
            <v>760.2</v>
          </cell>
        </row>
        <row r="35">
          <cell r="B35" t="str">
            <v>SubTotal item 2.1.2</v>
          </cell>
          <cell r="F35">
            <v>5670.13</v>
          </cell>
        </row>
        <row r="37">
          <cell r="A37" t="str">
            <v>2.2</v>
          </cell>
          <cell r="B37" t="str">
            <v>CAIXAS PARA VENTOSA ( 3 UNIDADES)</v>
          </cell>
        </row>
        <row r="38">
          <cell r="A38" t="str">
            <v>2.2.1</v>
          </cell>
          <cell r="B38" t="str">
            <v>TERRAPLENAGEM</v>
          </cell>
        </row>
        <row r="39">
          <cell r="A39" t="str">
            <v>2.2.1.1</v>
          </cell>
          <cell r="B39" t="str">
            <v>Escavação manual, mat. 1a. cat., prof. até 3 m, c/ depos. Lateral</v>
          </cell>
          <cell r="C39" t="str">
            <v>m³</v>
          </cell>
          <cell r="D39">
            <v>90</v>
          </cell>
          <cell r="E39">
            <v>32.15</v>
          </cell>
          <cell r="F39">
            <v>2893.5</v>
          </cell>
        </row>
        <row r="40">
          <cell r="A40" t="str">
            <v>2.2.1.2</v>
          </cell>
          <cell r="B40" t="str">
            <v>Reaterro manual, c/ contr., c/ reaprov. material escavado</v>
          </cell>
          <cell r="C40" t="str">
            <v>m³</v>
          </cell>
          <cell r="D40">
            <v>54</v>
          </cell>
          <cell r="E40">
            <v>3.61</v>
          </cell>
          <cell r="F40">
            <v>194.94</v>
          </cell>
        </row>
        <row r="41">
          <cell r="A41" t="str">
            <v>2.2.1.3</v>
          </cell>
          <cell r="B41" t="str">
            <v>Remoção de material excedente</v>
          </cell>
          <cell r="C41" t="str">
            <v>m³xKm</v>
          </cell>
          <cell r="D41">
            <v>17.899999999999999</v>
          </cell>
          <cell r="E41">
            <v>1.05</v>
          </cell>
          <cell r="F41">
            <v>18.8</v>
          </cell>
        </row>
        <row r="42">
          <cell r="B42" t="str">
            <v>SubTotal item 2.2.1</v>
          </cell>
          <cell r="F42">
            <v>3107.24</v>
          </cell>
        </row>
        <row r="44">
          <cell r="A44" t="str">
            <v>2.2.2</v>
          </cell>
          <cell r="B44" t="str">
            <v>FUNDAÇÃO E ESTRUTURA</v>
          </cell>
        </row>
        <row r="45">
          <cell r="A45" t="str">
            <v>2.2.2.1</v>
          </cell>
          <cell r="B45" t="str">
            <v>Aço especial CA-50/60</v>
          </cell>
          <cell r="C45" t="str">
            <v>kg</v>
          </cell>
          <cell r="D45">
            <v>315</v>
          </cell>
          <cell r="E45">
            <v>7.5</v>
          </cell>
          <cell r="F45">
            <v>2362.5</v>
          </cell>
        </row>
        <row r="46">
          <cell r="A46" t="str">
            <v>2.2.2.2</v>
          </cell>
          <cell r="B46" t="str">
            <v>Alvenaria de Bloco de Cimento 9x19x39,c/concreto e ferragem 6,3mm</v>
          </cell>
          <cell r="C46" t="str">
            <v>m²</v>
          </cell>
          <cell r="D46">
            <v>30</v>
          </cell>
          <cell r="E46">
            <v>38.76</v>
          </cell>
          <cell r="F46">
            <v>1162.8</v>
          </cell>
        </row>
        <row r="47">
          <cell r="A47" t="str">
            <v>2.2.2.3</v>
          </cell>
          <cell r="B47" t="str">
            <v>Concreto estrutural, fck = 18 Mpa</v>
          </cell>
          <cell r="C47" t="str">
            <v>m³</v>
          </cell>
          <cell r="D47">
            <v>4.5</v>
          </cell>
          <cell r="E47">
            <v>346.9</v>
          </cell>
          <cell r="F47">
            <v>1561.05</v>
          </cell>
        </row>
        <row r="48">
          <cell r="A48" t="str">
            <v>2.2.2.4</v>
          </cell>
          <cell r="B48" t="str">
            <v>Concreto magro para regularização, fck = 9 Mpa</v>
          </cell>
          <cell r="C48" t="str">
            <v>m³</v>
          </cell>
          <cell r="D48">
            <v>0.5</v>
          </cell>
          <cell r="E48">
            <v>276.64999999999998</v>
          </cell>
          <cell r="F48">
            <v>138.33000000000001</v>
          </cell>
        </row>
        <row r="49">
          <cell r="A49" t="str">
            <v>2.2.2.5</v>
          </cell>
          <cell r="B49" t="str">
            <v>Tampa de concreto pré-moldada (1,60x1,50m)</v>
          </cell>
          <cell r="C49" t="str">
            <v>um.</v>
          </cell>
          <cell r="D49">
            <v>3</v>
          </cell>
          <cell r="E49">
            <v>192.41</v>
          </cell>
        </row>
        <row r="50">
          <cell r="A50" t="str">
            <v>2.2.2.6</v>
          </cell>
          <cell r="B50" t="str">
            <v>Forma p/ concreto estrutural/tampa</v>
          </cell>
          <cell r="C50" t="str">
            <v>m²</v>
          </cell>
          <cell r="D50">
            <v>21</v>
          </cell>
          <cell r="E50">
            <v>54.3</v>
          </cell>
          <cell r="F50">
            <v>1140.3</v>
          </cell>
        </row>
        <row r="51">
          <cell r="B51" t="str">
            <v>SubTotal item 2.2.2</v>
          </cell>
          <cell r="F51">
            <v>6364.98</v>
          </cell>
        </row>
        <row r="53">
          <cell r="A53" t="str">
            <v>2.3</v>
          </cell>
          <cell r="B53" t="str">
            <v>ASSENTAMENTO DA TUBULAÇÃO</v>
          </cell>
        </row>
        <row r="55">
          <cell r="A55" t="str">
            <v>2.3.1</v>
          </cell>
          <cell r="B55" t="str">
            <v>TERRAPLENAGEM</v>
          </cell>
        </row>
        <row r="56">
          <cell r="A56" t="str">
            <v>2.3.1.1</v>
          </cell>
          <cell r="B56" t="str">
            <v>Escavação mecânica, mat. 1a. Cat. Prof. Até 3m, c/ depos. Lateral</v>
          </cell>
          <cell r="C56" t="str">
            <v>m³</v>
          </cell>
          <cell r="D56">
            <v>5849.4</v>
          </cell>
          <cell r="E56">
            <v>2.68</v>
          </cell>
          <cell r="F56">
            <v>15676.39</v>
          </cell>
        </row>
        <row r="57">
          <cell r="A57" t="str">
            <v>2.3.1.2</v>
          </cell>
          <cell r="B57" t="str">
            <v>Reaterro mecânico, c/ contr. c/ reaprov. Material escavado</v>
          </cell>
          <cell r="C57" t="str">
            <v>m³</v>
          </cell>
          <cell r="D57">
            <v>4387.05</v>
          </cell>
          <cell r="E57">
            <v>2.0499999999999998</v>
          </cell>
          <cell r="F57">
            <v>8993.4500000000007</v>
          </cell>
        </row>
        <row r="58">
          <cell r="A58" t="str">
            <v>2.3.1.3</v>
          </cell>
          <cell r="B58" t="str">
            <v>Berço de areia</v>
          </cell>
          <cell r="C58" t="str">
            <v>m³</v>
          </cell>
          <cell r="D58">
            <v>438.7</v>
          </cell>
          <cell r="E58">
            <v>79.5</v>
          </cell>
          <cell r="F58">
            <v>34876.65</v>
          </cell>
        </row>
        <row r="59">
          <cell r="A59" t="str">
            <v>2.3.1.4</v>
          </cell>
          <cell r="B59" t="str">
            <v>Remoção de material excedente</v>
          </cell>
          <cell r="C59" t="str">
            <v>m³xKm</v>
          </cell>
          <cell r="D59">
            <v>11055.36</v>
          </cell>
          <cell r="E59">
            <v>1.05</v>
          </cell>
          <cell r="F59">
            <v>11608.13</v>
          </cell>
        </row>
        <row r="60">
          <cell r="B60" t="str">
            <v>Total item 2.3.1</v>
          </cell>
          <cell r="F60">
            <v>71154.62</v>
          </cell>
        </row>
        <row r="62">
          <cell r="A62" t="str">
            <v>2.3.2</v>
          </cell>
          <cell r="B62" t="str">
            <v>BLOCOS DE ANCORAGEM</v>
          </cell>
        </row>
        <row r="63">
          <cell r="A63" t="str">
            <v>2.3.2.1</v>
          </cell>
          <cell r="B63" t="str">
            <v>FUNDAÇÃO E ESTRUTURA</v>
          </cell>
        </row>
        <row r="64">
          <cell r="A64" t="str">
            <v>2.3.2.2</v>
          </cell>
          <cell r="B64" t="str">
            <v>Concreto estrutural, fck = 18 Mpa</v>
          </cell>
          <cell r="C64" t="str">
            <v>m³</v>
          </cell>
          <cell r="D64">
            <v>2.92</v>
          </cell>
          <cell r="E64">
            <v>346.9</v>
          </cell>
          <cell r="F64">
            <v>1012.95</v>
          </cell>
        </row>
        <row r="65">
          <cell r="A65" t="str">
            <v>2.3.2.3</v>
          </cell>
          <cell r="B65" t="str">
            <v>Forma p/ concreto estrutural/tampa</v>
          </cell>
          <cell r="C65" t="str">
            <v>m²</v>
          </cell>
          <cell r="D65">
            <v>5.85</v>
          </cell>
          <cell r="E65">
            <v>54.3</v>
          </cell>
          <cell r="F65">
            <v>317.66000000000003</v>
          </cell>
        </row>
        <row r="66">
          <cell r="A66" t="str">
            <v>2.3.2.4</v>
          </cell>
          <cell r="B66" t="str">
            <v>Aço especial CA-50/60</v>
          </cell>
          <cell r="C66" t="str">
            <v>kg</v>
          </cell>
          <cell r="D66">
            <v>210</v>
          </cell>
          <cell r="E66">
            <v>7.5</v>
          </cell>
          <cell r="F66">
            <v>1575</v>
          </cell>
        </row>
        <row r="67">
          <cell r="B67" t="str">
            <v>Total item 2.3.2</v>
          </cell>
          <cell r="F67">
            <v>2905.61</v>
          </cell>
        </row>
        <row r="68">
          <cell r="F68">
            <v>0</v>
          </cell>
        </row>
        <row r="69">
          <cell r="A69" t="str">
            <v>2.3.3</v>
          </cell>
          <cell r="B69" t="str">
            <v xml:space="preserve">Abertura de Estrada de Serviço para Rede Adutora LO-02 (100.01.48-ATRIUM) </v>
          </cell>
          <cell r="C69" t="str">
            <v>Km</v>
          </cell>
          <cell r="D69">
            <v>0.85</v>
          </cell>
          <cell r="E69">
            <v>6275.21</v>
          </cell>
          <cell r="F69">
            <v>5333.93</v>
          </cell>
        </row>
        <row r="70">
          <cell r="B70" t="str">
            <v>Só será aberta a faixa de serviço da LO-02 - 850 metros</v>
          </cell>
        </row>
        <row r="71">
          <cell r="B71" t="str">
            <v>Total item 2.3.3</v>
          </cell>
          <cell r="F71">
            <v>5333.93</v>
          </cell>
        </row>
        <row r="73">
          <cell r="B73" t="str">
            <v>TOTAL ITEM 2</v>
          </cell>
          <cell r="F73">
            <v>99424.8</v>
          </cell>
        </row>
        <row r="75">
          <cell r="A75">
            <v>3</v>
          </cell>
          <cell r="B75" t="str">
            <v>OBRA AO LONGO DO CANAL</v>
          </cell>
        </row>
        <row r="76">
          <cell r="A76" t="str">
            <v>3.1</v>
          </cell>
          <cell r="B76" t="str">
            <v>TOMADA TE-09 - LO-02(Lotes 62/63 e 64)</v>
          </cell>
        </row>
        <row r="77">
          <cell r="A77" t="str">
            <v>3.1.1</v>
          </cell>
          <cell r="B77" t="str">
            <v>Escavação manual, mat. 1a. cat., prof. até 3 m, c/ depos. Lateral</v>
          </cell>
          <cell r="C77" t="str">
            <v>m³</v>
          </cell>
          <cell r="D77">
            <v>51.5</v>
          </cell>
          <cell r="E77">
            <v>32.15</v>
          </cell>
          <cell r="F77">
            <v>1655.73</v>
          </cell>
        </row>
        <row r="78">
          <cell r="A78" t="str">
            <v>3.1.2</v>
          </cell>
          <cell r="B78" t="str">
            <v>Reaterro manual, c/ contr., c/ reaprov. material escavado</v>
          </cell>
          <cell r="C78" t="str">
            <v>m³</v>
          </cell>
          <cell r="D78">
            <v>45.5</v>
          </cell>
          <cell r="E78">
            <v>3.61</v>
          </cell>
          <cell r="F78">
            <v>164.26</v>
          </cell>
        </row>
        <row r="79">
          <cell r="A79" t="str">
            <v>3.1.3</v>
          </cell>
          <cell r="B79" t="str">
            <v>Remoção Mecânica de Enrocamento (mat. 2ª categoria)</v>
          </cell>
          <cell r="C79" t="str">
            <v>m³</v>
          </cell>
          <cell r="D79">
            <v>6</v>
          </cell>
          <cell r="E79">
            <v>7.19</v>
          </cell>
        </row>
        <row r="80">
          <cell r="A80" t="str">
            <v>3.1.4</v>
          </cell>
          <cell r="B80" t="str">
            <v>Reposição do enrocamento de pedra</v>
          </cell>
          <cell r="C80" t="str">
            <v>m³</v>
          </cell>
          <cell r="D80">
            <v>6</v>
          </cell>
          <cell r="E80">
            <v>9.25</v>
          </cell>
          <cell r="F80">
            <v>55.5</v>
          </cell>
        </row>
        <row r="81">
          <cell r="A81" t="str">
            <v>3.1.5</v>
          </cell>
          <cell r="B81" t="str">
            <v>Revestimento primário</v>
          </cell>
          <cell r="C81" t="str">
            <v>m²</v>
          </cell>
          <cell r="D81">
            <v>12</v>
          </cell>
          <cell r="E81">
            <v>2.2799999999999998</v>
          </cell>
          <cell r="F81">
            <v>27.36</v>
          </cell>
        </row>
        <row r="82">
          <cell r="A82" t="str">
            <v>3.1.6</v>
          </cell>
          <cell r="B82" t="str">
            <v>Remoção do material excedente</v>
          </cell>
          <cell r="C82" t="str">
            <v>m³xKm</v>
          </cell>
          <cell r="D82">
            <v>5.6</v>
          </cell>
          <cell r="E82">
            <v>1.05</v>
          </cell>
          <cell r="F82">
            <v>5.88</v>
          </cell>
        </row>
        <row r="83">
          <cell r="B83" t="str">
            <v>Total item 3.1</v>
          </cell>
          <cell r="F83">
            <v>1908.73</v>
          </cell>
        </row>
        <row r="85">
          <cell r="A85" t="str">
            <v>3.2</v>
          </cell>
          <cell r="B85" t="str">
            <v>TOMADA TE-10 - (Lotes 60 e 61)</v>
          </cell>
        </row>
        <row r="86">
          <cell r="A86" t="str">
            <v>3.2.1</v>
          </cell>
          <cell r="B86" t="str">
            <v>Escavação manual, mat. 1a. cat., prof. até 3 m, c/ depos. Lateral</v>
          </cell>
          <cell r="C86" t="str">
            <v>m³</v>
          </cell>
          <cell r="D86">
            <v>52</v>
          </cell>
          <cell r="E86">
            <v>32.15</v>
          </cell>
          <cell r="F86">
            <v>1671.8</v>
          </cell>
        </row>
        <row r="87">
          <cell r="A87" t="str">
            <v>3.2.2</v>
          </cell>
          <cell r="B87" t="str">
            <v>Reaterro manual, c/ contr., c/ reaprov. material escavado</v>
          </cell>
          <cell r="C87" t="str">
            <v>m³</v>
          </cell>
          <cell r="D87">
            <v>49</v>
          </cell>
          <cell r="E87">
            <v>3.61</v>
          </cell>
          <cell r="F87">
            <v>176.89</v>
          </cell>
        </row>
        <row r="88">
          <cell r="A88" t="str">
            <v>3.2.3</v>
          </cell>
          <cell r="B88" t="str">
            <v>Remoção Mecânica de Enrocamento (mat. 2ª categoria)</v>
          </cell>
          <cell r="C88" t="str">
            <v>m³</v>
          </cell>
          <cell r="D88">
            <v>6</v>
          </cell>
          <cell r="E88">
            <v>7.19</v>
          </cell>
          <cell r="F88">
            <v>43.14</v>
          </cell>
        </row>
        <row r="89">
          <cell r="A89" t="str">
            <v>3.2.4</v>
          </cell>
          <cell r="B89" t="str">
            <v>Reposição do enrocamento de pedra</v>
          </cell>
          <cell r="C89" t="str">
            <v>m³</v>
          </cell>
          <cell r="D89">
            <v>6</v>
          </cell>
          <cell r="E89">
            <v>9.25</v>
          </cell>
          <cell r="F89">
            <v>55.5</v>
          </cell>
        </row>
        <row r="90">
          <cell r="A90" t="str">
            <v>3.2.5</v>
          </cell>
          <cell r="B90" t="str">
            <v>Revestimento primário</v>
          </cell>
          <cell r="C90" t="str">
            <v>m²</v>
          </cell>
          <cell r="D90">
            <v>12</v>
          </cell>
          <cell r="E90">
            <v>2.2799999999999998</v>
          </cell>
          <cell r="F90">
            <v>27.36</v>
          </cell>
        </row>
        <row r="91">
          <cell r="A91" t="str">
            <v>3.2.6</v>
          </cell>
          <cell r="B91" t="str">
            <v>Remoção do material excedente</v>
          </cell>
          <cell r="C91" t="str">
            <v>m³xKm</v>
          </cell>
          <cell r="D91">
            <v>5.6</v>
          </cell>
          <cell r="E91">
            <v>1.05</v>
          </cell>
          <cell r="F91">
            <v>5.88</v>
          </cell>
        </row>
        <row r="92">
          <cell r="B92" t="str">
            <v>Total item 3.2</v>
          </cell>
          <cell r="F92">
            <v>1980.57</v>
          </cell>
        </row>
        <row r="94">
          <cell r="A94" t="str">
            <v>3.3</v>
          </cell>
          <cell r="B94" t="str">
            <v>TOMADA TE-11 - (Lote 66)</v>
          </cell>
        </row>
        <row r="95">
          <cell r="A95" t="str">
            <v>3.3.1</v>
          </cell>
          <cell r="B95" t="str">
            <v>Escavação manual, mat. 1a. cat., prof. até 3 m, c/ depos. Lateral</v>
          </cell>
          <cell r="C95" t="str">
            <v>m³</v>
          </cell>
          <cell r="D95">
            <v>40</v>
          </cell>
          <cell r="E95">
            <v>32.15</v>
          </cell>
          <cell r="F95">
            <v>1286</v>
          </cell>
        </row>
        <row r="96">
          <cell r="A96" t="str">
            <v>3.3.1</v>
          </cell>
          <cell r="B96" t="str">
            <v>Reaterro manual, c/ contr., c/ reaprov. material escavado</v>
          </cell>
          <cell r="C96" t="str">
            <v>m³</v>
          </cell>
          <cell r="D96">
            <v>38.5</v>
          </cell>
          <cell r="E96">
            <v>3.61</v>
          </cell>
          <cell r="F96">
            <v>138.99</v>
          </cell>
        </row>
        <row r="97">
          <cell r="A97" t="str">
            <v>3.3.3</v>
          </cell>
          <cell r="B97" t="str">
            <v>Remoção Mecânica de Enrocamento (mat. 2ª categoria)</v>
          </cell>
          <cell r="C97" t="str">
            <v>m³</v>
          </cell>
          <cell r="D97">
            <v>6</v>
          </cell>
          <cell r="E97">
            <v>7.19</v>
          </cell>
          <cell r="F97">
            <v>43.14</v>
          </cell>
        </row>
        <row r="98">
          <cell r="A98" t="str">
            <v>3.3.4</v>
          </cell>
          <cell r="B98" t="str">
            <v>Reposição do enrocamento de pedra</v>
          </cell>
          <cell r="C98" t="str">
            <v>m³</v>
          </cell>
          <cell r="D98">
            <v>6</v>
          </cell>
          <cell r="E98">
            <v>9.25</v>
          </cell>
          <cell r="F98">
            <v>55.5</v>
          </cell>
        </row>
        <row r="99">
          <cell r="A99" t="str">
            <v>3.3.5</v>
          </cell>
          <cell r="B99" t="str">
            <v>Revestimento primário</v>
          </cell>
          <cell r="C99" t="str">
            <v>m²</v>
          </cell>
          <cell r="D99">
            <v>12</v>
          </cell>
          <cell r="E99">
            <v>2.2799999999999998</v>
          </cell>
          <cell r="F99">
            <v>27.36</v>
          </cell>
        </row>
        <row r="100">
          <cell r="A100" t="str">
            <v>3.3.6</v>
          </cell>
          <cell r="B100" t="str">
            <v>Remoção do material excedente</v>
          </cell>
          <cell r="C100" t="str">
            <v>m³xKm</v>
          </cell>
          <cell r="D100">
            <v>5.6</v>
          </cell>
          <cell r="E100">
            <v>1.05</v>
          </cell>
          <cell r="F100">
            <v>5.88</v>
          </cell>
        </row>
        <row r="101">
          <cell r="B101" t="str">
            <v>Total item 3.3</v>
          </cell>
          <cell r="F101">
            <v>1556.87</v>
          </cell>
        </row>
        <row r="103">
          <cell r="A103" t="str">
            <v>3.4</v>
          </cell>
          <cell r="B103" t="str">
            <v>TOMADA TE-09 - LO-03(Lotes 67/68 e 69)</v>
          </cell>
        </row>
        <row r="104">
          <cell r="A104" t="str">
            <v>3.4.1</v>
          </cell>
          <cell r="B104" t="str">
            <v>Escavação manual, mat. 1a. cat., prof. até 3 m, c/ depos. Lateral</v>
          </cell>
          <cell r="C104" t="str">
            <v>m³</v>
          </cell>
          <cell r="D104">
            <v>55</v>
          </cell>
          <cell r="E104">
            <v>32.15</v>
          </cell>
          <cell r="F104">
            <v>1768.25</v>
          </cell>
        </row>
        <row r="105">
          <cell r="A105" t="str">
            <v>3.4.2</v>
          </cell>
          <cell r="B105" t="str">
            <v>Reaterro manual, c/ contr., c/ reaprov. material escavado</v>
          </cell>
          <cell r="C105" t="str">
            <v>m³</v>
          </cell>
          <cell r="D105">
            <v>51</v>
          </cell>
          <cell r="E105">
            <v>3.61</v>
          </cell>
          <cell r="F105">
            <v>184.11</v>
          </cell>
        </row>
        <row r="106">
          <cell r="A106" t="str">
            <v>3.4.3</v>
          </cell>
          <cell r="B106" t="str">
            <v>Remoção Mecânica de Enrocamento (mat. 2ª categoria)</v>
          </cell>
          <cell r="C106" t="str">
            <v>m³</v>
          </cell>
          <cell r="D106">
            <v>6</v>
          </cell>
          <cell r="E106">
            <v>7.19</v>
          </cell>
          <cell r="F106">
            <v>43.14</v>
          </cell>
        </row>
        <row r="107">
          <cell r="A107" t="str">
            <v>3.4.4</v>
          </cell>
          <cell r="B107" t="str">
            <v>Reposição do enrocamento de pedra</v>
          </cell>
          <cell r="C107" t="str">
            <v>m³</v>
          </cell>
          <cell r="D107">
            <v>6</v>
          </cell>
          <cell r="E107">
            <v>9.25</v>
          </cell>
          <cell r="F107">
            <v>55.5</v>
          </cell>
        </row>
        <row r="108">
          <cell r="A108" t="str">
            <v>3.4.5</v>
          </cell>
          <cell r="B108" t="str">
            <v>Revestimento primário</v>
          </cell>
          <cell r="C108" t="str">
            <v>m²</v>
          </cell>
          <cell r="D108">
            <v>12</v>
          </cell>
          <cell r="E108">
            <v>2.2799999999999998</v>
          </cell>
          <cell r="F108">
            <v>27.36</v>
          </cell>
        </row>
        <row r="109">
          <cell r="A109" t="str">
            <v>3.4.6</v>
          </cell>
          <cell r="B109" t="str">
            <v>Remoção do material excedente</v>
          </cell>
          <cell r="C109" t="str">
            <v>m³xKm</v>
          </cell>
          <cell r="D109">
            <v>5.6</v>
          </cell>
          <cell r="E109">
            <v>1.05</v>
          </cell>
          <cell r="F109">
            <v>5.88</v>
          </cell>
        </row>
        <row r="110">
          <cell r="B110" t="str">
            <v>Total item 3.4</v>
          </cell>
          <cell r="F110">
            <v>2084.2399999999998</v>
          </cell>
        </row>
        <row r="112">
          <cell r="A112" t="str">
            <v>3.5</v>
          </cell>
          <cell r="B112" t="str">
            <v>TOMADA TE-13 - (Lotes 70 e 71)</v>
          </cell>
        </row>
        <row r="113">
          <cell r="A113" t="str">
            <v>3.5.1</v>
          </cell>
          <cell r="B113" t="str">
            <v>Escavação manual, mat. 1a. cat., prof. até 3 m, c/ depos. Lateral</v>
          </cell>
          <cell r="C113" t="str">
            <v>m³</v>
          </cell>
          <cell r="D113">
            <v>35.5</v>
          </cell>
          <cell r="E113">
            <v>32.15</v>
          </cell>
          <cell r="F113">
            <v>1141.33</v>
          </cell>
        </row>
        <row r="114">
          <cell r="A114" t="str">
            <v>3.5.2</v>
          </cell>
          <cell r="B114" t="str">
            <v>Reaterro manual, c/ contr., c/ reaprov. material escavado</v>
          </cell>
          <cell r="C114" t="str">
            <v>m³</v>
          </cell>
          <cell r="D114">
            <v>34.4</v>
          </cell>
          <cell r="E114">
            <v>3.61</v>
          </cell>
          <cell r="F114">
            <v>124.18</v>
          </cell>
        </row>
        <row r="115">
          <cell r="A115" t="str">
            <v>3.5.3</v>
          </cell>
          <cell r="B115" t="str">
            <v>Remoção Mecânica de Enrocamento (mat. 2ª categoria)</v>
          </cell>
          <cell r="C115" t="str">
            <v>m³</v>
          </cell>
          <cell r="D115">
            <v>6</v>
          </cell>
          <cell r="E115">
            <v>7.19</v>
          </cell>
          <cell r="F115">
            <v>43.14</v>
          </cell>
        </row>
        <row r="116">
          <cell r="A116" t="str">
            <v>3.5.4</v>
          </cell>
          <cell r="B116" t="str">
            <v>Reposição do enrocamento de pedra</v>
          </cell>
          <cell r="C116" t="str">
            <v>m³</v>
          </cell>
          <cell r="D116">
            <v>6</v>
          </cell>
          <cell r="E116">
            <v>9.25</v>
          </cell>
          <cell r="F116">
            <v>55.5</v>
          </cell>
        </row>
        <row r="117">
          <cell r="A117" t="str">
            <v>3.5.5</v>
          </cell>
          <cell r="B117" t="str">
            <v>Revestimento primário</v>
          </cell>
          <cell r="C117" t="str">
            <v>m²</v>
          </cell>
          <cell r="D117">
            <v>12</v>
          </cell>
          <cell r="E117">
            <v>2.2799999999999998</v>
          </cell>
          <cell r="F117">
            <v>27.36</v>
          </cell>
        </row>
        <row r="118">
          <cell r="A118" t="str">
            <v>3.5.6</v>
          </cell>
          <cell r="B118" t="str">
            <v>Remoção do material excedente</v>
          </cell>
          <cell r="C118" t="str">
            <v>m³xKm</v>
          </cell>
          <cell r="D118">
            <v>5.6</v>
          </cell>
          <cell r="E118">
            <v>1.05</v>
          </cell>
          <cell r="F118">
            <v>5.88</v>
          </cell>
        </row>
        <row r="119">
          <cell r="B119" t="str">
            <v>Total item 3.5</v>
          </cell>
          <cell r="F119">
            <v>1397.39</v>
          </cell>
        </row>
        <row r="121">
          <cell r="A121" t="str">
            <v>3.6</v>
          </cell>
          <cell r="B121" t="str">
            <v>TOMADA TE-14 - (Lotes 72 e 73)</v>
          </cell>
        </row>
        <row r="122">
          <cell r="A122" t="str">
            <v>3.6.1</v>
          </cell>
          <cell r="B122" t="str">
            <v>Escavação manual, mat. 1a. cat., prof. até 3 m, c/ depos. Lateral</v>
          </cell>
          <cell r="C122" t="str">
            <v>m³</v>
          </cell>
          <cell r="D122">
            <v>56</v>
          </cell>
          <cell r="E122">
            <v>32.15</v>
          </cell>
          <cell r="F122">
            <v>1800.4</v>
          </cell>
        </row>
        <row r="123">
          <cell r="A123" t="str">
            <v>3.6.2</v>
          </cell>
          <cell r="B123" t="str">
            <v>Reaterro manual, c/ contr., c/ reaprov. material escavado</v>
          </cell>
          <cell r="C123" t="str">
            <v>m³</v>
          </cell>
          <cell r="D123">
            <v>52</v>
          </cell>
          <cell r="E123">
            <v>3.61</v>
          </cell>
          <cell r="F123">
            <v>187.72</v>
          </cell>
        </row>
        <row r="124">
          <cell r="A124" t="str">
            <v>3.6.3</v>
          </cell>
          <cell r="B124" t="str">
            <v>Remoção Mecânica de Enrocamento (mat. 2ª categoria)</v>
          </cell>
          <cell r="C124" t="str">
            <v>m³</v>
          </cell>
          <cell r="D124">
            <v>6</v>
          </cell>
          <cell r="E124">
            <v>7.19</v>
          </cell>
          <cell r="F124">
            <v>43.14</v>
          </cell>
        </row>
        <row r="125">
          <cell r="A125" t="str">
            <v>3.6.4</v>
          </cell>
          <cell r="B125" t="str">
            <v>Reposição do enrocamento de pedra</v>
          </cell>
          <cell r="C125" t="str">
            <v>m³</v>
          </cell>
          <cell r="D125">
            <v>6</v>
          </cell>
          <cell r="E125">
            <v>9.25</v>
          </cell>
          <cell r="F125">
            <v>55.5</v>
          </cell>
        </row>
        <row r="126">
          <cell r="A126" t="str">
            <v>3.6.5</v>
          </cell>
          <cell r="B126" t="str">
            <v>Revestimento primário</v>
          </cell>
          <cell r="C126" t="str">
            <v>m²</v>
          </cell>
          <cell r="D126">
            <v>12</v>
          </cell>
          <cell r="E126">
            <v>2.2799999999999998</v>
          </cell>
          <cell r="F126">
            <v>27.36</v>
          </cell>
        </row>
        <row r="127">
          <cell r="A127" t="str">
            <v>3.6.6</v>
          </cell>
          <cell r="B127" t="str">
            <v>Remoção do material excedente</v>
          </cell>
          <cell r="C127" t="str">
            <v>m³xKm</v>
          </cell>
          <cell r="D127">
            <v>5.6</v>
          </cell>
          <cell r="E127">
            <v>1.05</v>
          </cell>
          <cell r="F127">
            <v>5.88</v>
          </cell>
        </row>
        <row r="128">
          <cell r="B128" t="str">
            <v>Total item 3.6</v>
          </cell>
          <cell r="F128">
            <v>2120</v>
          </cell>
        </row>
        <row r="130">
          <cell r="A130" t="str">
            <v>3.7</v>
          </cell>
          <cell r="B130" t="str">
            <v>TOMADA TE-15 - (Lote 74)</v>
          </cell>
        </row>
        <row r="131">
          <cell r="A131" t="str">
            <v>3.7.1</v>
          </cell>
          <cell r="B131" t="str">
            <v>Escavação manual, mat. 1a. cat., prof. até 3 m, c/ depos. Lateral</v>
          </cell>
          <cell r="C131" t="str">
            <v>m³</v>
          </cell>
          <cell r="D131">
            <v>37</v>
          </cell>
          <cell r="E131">
            <v>32.15</v>
          </cell>
          <cell r="F131">
            <v>1189.55</v>
          </cell>
        </row>
        <row r="132">
          <cell r="A132" t="str">
            <v>3.7.2</v>
          </cell>
          <cell r="B132" t="str">
            <v>Reaterro manual, c/ contr., c/ reaprov. material escavado</v>
          </cell>
          <cell r="C132" t="str">
            <v>m³</v>
          </cell>
          <cell r="D132">
            <v>35</v>
          </cell>
          <cell r="E132">
            <v>3.61</v>
          </cell>
          <cell r="F132">
            <v>126.35</v>
          </cell>
        </row>
        <row r="133">
          <cell r="A133" t="str">
            <v>3.7.3</v>
          </cell>
          <cell r="B133" t="str">
            <v>Remoção Mecânica de Enrocamento (mat. 2ª categoria)</v>
          </cell>
          <cell r="C133" t="str">
            <v>m³</v>
          </cell>
          <cell r="D133">
            <v>6</v>
          </cell>
          <cell r="E133">
            <v>7.19</v>
          </cell>
          <cell r="F133">
            <v>43.14</v>
          </cell>
        </row>
        <row r="134">
          <cell r="A134" t="str">
            <v>3.7.4</v>
          </cell>
          <cell r="B134" t="str">
            <v>Reposição do enrocamento de pedra</v>
          </cell>
          <cell r="C134" t="str">
            <v>m³</v>
          </cell>
          <cell r="D134">
            <v>6</v>
          </cell>
          <cell r="E134">
            <v>9.25</v>
          </cell>
          <cell r="F134">
            <v>55.5</v>
          </cell>
        </row>
        <row r="135">
          <cell r="A135" t="str">
            <v>3.7.5</v>
          </cell>
          <cell r="B135" t="str">
            <v>Revestimento primário</v>
          </cell>
          <cell r="C135" t="str">
            <v>m²</v>
          </cell>
          <cell r="D135">
            <v>12</v>
          </cell>
          <cell r="E135">
            <v>2.2799999999999998</v>
          </cell>
          <cell r="F135">
            <v>27.36</v>
          </cell>
        </row>
        <row r="136">
          <cell r="A136" t="str">
            <v>3.7.6</v>
          </cell>
          <cell r="B136" t="str">
            <v>Remoção do material excedente</v>
          </cell>
          <cell r="C136" t="str">
            <v>m³xKm</v>
          </cell>
          <cell r="D136">
            <v>5.6</v>
          </cell>
          <cell r="E136">
            <v>1.05</v>
          </cell>
          <cell r="F136">
            <v>5.88</v>
          </cell>
        </row>
        <row r="137">
          <cell r="B137" t="str">
            <v>Total item 3.7</v>
          </cell>
          <cell r="F137">
            <v>1447.78</v>
          </cell>
        </row>
        <row r="139">
          <cell r="A139" t="str">
            <v>3.8</v>
          </cell>
          <cell r="B139" t="str">
            <v>TOMADA TE-16 - (Lotes 75 e 76)</v>
          </cell>
        </row>
        <row r="140">
          <cell r="A140" t="str">
            <v>3.8.1</v>
          </cell>
          <cell r="B140" t="str">
            <v>Escavação manual, mat. 1a. cat., prof. até 3 m, c/ depos. Lateral</v>
          </cell>
          <cell r="C140" t="str">
            <v>m³</v>
          </cell>
          <cell r="D140">
            <v>42</v>
          </cell>
          <cell r="E140">
            <v>32.15</v>
          </cell>
          <cell r="F140">
            <v>1350.3</v>
          </cell>
        </row>
        <row r="141">
          <cell r="A141" t="str">
            <v>3.8.2</v>
          </cell>
          <cell r="B141" t="str">
            <v>Reaterro manual, c/ contr., c/ reaprov. material escavado</v>
          </cell>
          <cell r="C141" t="str">
            <v>m³</v>
          </cell>
          <cell r="D141">
            <v>40.5</v>
          </cell>
          <cell r="E141">
            <v>3.61</v>
          </cell>
          <cell r="F141">
            <v>146.21</v>
          </cell>
        </row>
        <row r="142">
          <cell r="A142" t="str">
            <v>3.8.3</v>
          </cell>
          <cell r="B142" t="str">
            <v>Remoção Mecânica de Enrocamento (mat. 2ª categoria)</v>
          </cell>
          <cell r="C142" t="str">
            <v>m³</v>
          </cell>
          <cell r="D142">
            <v>6</v>
          </cell>
          <cell r="E142">
            <v>7.19</v>
          </cell>
          <cell r="F142">
            <v>43.14</v>
          </cell>
        </row>
        <row r="143">
          <cell r="A143" t="str">
            <v>3.8.4</v>
          </cell>
          <cell r="B143" t="str">
            <v>Reposição do enrocamento de pedra</v>
          </cell>
          <cell r="C143" t="str">
            <v>m³</v>
          </cell>
          <cell r="D143">
            <v>6</v>
          </cell>
          <cell r="E143">
            <v>9.25</v>
          </cell>
          <cell r="F143">
            <v>55.5</v>
          </cell>
        </row>
        <row r="144">
          <cell r="A144" t="str">
            <v>3.8.5</v>
          </cell>
          <cell r="B144" t="str">
            <v>Revestimento primário</v>
          </cell>
          <cell r="C144" t="str">
            <v>m²</v>
          </cell>
          <cell r="D144">
            <v>12</v>
          </cell>
          <cell r="E144">
            <v>2.2799999999999998</v>
          </cell>
          <cell r="F144">
            <v>27.36</v>
          </cell>
        </row>
        <row r="145">
          <cell r="A145" t="str">
            <v>3.8.6</v>
          </cell>
          <cell r="B145" t="str">
            <v>Remoção do material excedente</v>
          </cell>
          <cell r="C145" t="str">
            <v>m³xKm</v>
          </cell>
          <cell r="D145">
            <v>5.6</v>
          </cell>
          <cell r="E145">
            <v>1.05</v>
          </cell>
          <cell r="F145">
            <v>5.88</v>
          </cell>
        </row>
        <row r="146">
          <cell r="B146" t="str">
            <v>Total item 3.8</v>
          </cell>
          <cell r="F146">
            <v>1628.39</v>
          </cell>
        </row>
        <row r="148">
          <cell r="A148" t="str">
            <v>3.9</v>
          </cell>
          <cell r="B148" t="str">
            <v>TOMADA TE-17 - (Lote 77)</v>
          </cell>
        </row>
        <row r="149">
          <cell r="A149" t="str">
            <v>3.9.1</v>
          </cell>
          <cell r="B149" t="str">
            <v>Escavação manual, mat. 1a. cat., prof. até 3 m, c/ depos. Lateral</v>
          </cell>
          <cell r="C149" t="str">
            <v>m³</v>
          </cell>
          <cell r="D149">
            <v>46.5</v>
          </cell>
          <cell r="E149">
            <v>32.15</v>
          </cell>
          <cell r="F149">
            <v>1494.98</v>
          </cell>
        </row>
        <row r="150">
          <cell r="A150" t="str">
            <v>3.9.2</v>
          </cell>
          <cell r="B150" t="str">
            <v>Reaterro manual, c/ contr., c/ reaprov. material escavado</v>
          </cell>
          <cell r="C150" t="str">
            <v>m³</v>
          </cell>
          <cell r="D150">
            <v>44</v>
          </cell>
          <cell r="E150">
            <v>3.61</v>
          </cell>
          <cell r="F150">
            <v>158.84</v>
          </cell>
        </row>
        <row r="151">
          <cell r="A151" t="str">
            <v>3.9.3</v>
          </cell>
          <cell r="B151" t="str">
            <v>Remoção Mecânica de Enrocamento (mat. 2ª categoria)</v>
          </cell>
          <cell r="C151" t="str">
            <v>m³</v>
          </cell>
          <cell r="D151">
            <v>6</v>
          </cell>
          <cell r="E151">
            <v>7.19</v>
          </cell>
          <cell r="F151">
            <v>43.14</v>
          </cell>
        </row>
        <row r="152">
          <cell r="A152" t="str">
            <v>3.9.4</v>
          </cell>
          <cell r="B152" t="str">
            <v>Reposição do enrocamento de pedra</v>
          </cell>
          <cell r="C152" t="str">
            <v>m³</v>
          </cell>
          <cell r="D152">
            <v>6</v>
          </cell>
          <cell r="E152">
            <v>9.25</v>
          </cell>
          <cell r="F152">
            <v>55.5</v>
          </cell>
        </row>
        <row r="153">
          <cell r="A153" t="str">
            <v>3.9.5</v>
          </cell>
          <cell r="B153" t="str">
            <v>Revestimento primário</v>
          </cell>
          <cell r="C153" t="str">
            <v>m²</v>
          </cell>
          <cell r="D153">
            <v>12</v>
          </cell>
          <cell r="E153">
            <v>2.2799999999999998</v>
          </cell>
          <cell r="F153">
            <v>27.36</v>
          </cell>
        </row>
        <row r="154">
          <cell r="A154" t="str">
            <v>3.9.6</v>
          </cell>
          <cell r="B154" t="str">
            <v>Remoção do material excedente</v>
          </cell>
          <cell r="C154" t="str">
            <v>m³xKm</v>
          </cell>
          <cell r="D154">
            <v>5.6</v>
          </cell>
          <cell r="E154">
            <v>1.05</v>
          </cell>
          <cell r="F154">
            <v>5.88</v>
          </cell>
        </row>
        <row r="155">
          <cell r="B155" t="str">
            <v>Total item 3.9</v>
          </cell>
          <cell r="F155">
            <v>1785.7</v>
          </cell>
        </row>
        <row r="157">
          <cell r="A157" t="str">
            <v>3.10</v>
          </cell>
          <cell r="B157" t="str">
            <v>TOMADA TE-18 - (Lotes 78 e 79)</v>
          </cell>
        </row>
        <row r="158">
          <cell r="A158" t="str">
            <v>3.10.1</v>
          </cell>
          <cell r="B158" t="str">
            <v>Escavação manual, mat. 1a. cat., prof. até 3 m, c/ depos. Lateral</v>
          </cell>
          <cell r="C158" t="str">
            <v>m³</v>
          </cell>
          <cell r="D158">
            <v>46.5</v>
          </cell>
          <cell r="E158">
            <v>32.15</v>
          </cell>
          <cell r="F158">
            <v>1494.98</v>
          </cell>
        </row>
        <row r="159">
          <cell r="A159" t="str">
            <v>3.10.2</v>
          </cell>
          <cell r="B159" t="str">
            <v>Reaterro manual, c/ contr., c/ reaprov. material escavado</v>
          </cell>
          <cell r="C159" t="str">
            <v>m³</v>
          </cell>
          <cell r="D159">
            <v>44</v>
          </cell>
          <cell r="E159">
            <v>3.61</v>
          </cell>
          <cell r="F159">
            <v>158.84</v>
          </cell>
        </row>
        <row r="160">
          <cell r="A160" t="str">
            <v>3.10.3</v>
          </cell>
          <cell r="B160" t="str">
            <v>Remoção Mecânica de Enrocamento (mat. 2ª categoria)</v>
          </cell>
          <cell r="C160" t="str">
            <v>m³</v>
          </cell>
          <cell r="D160">
            <v>6</v>
          </cell>
          <cell r="E160">
            <v>7.19</v>
          </cell>
          <cell r="F160">
            <v>43.14</v>
          </cell>
        </row>
        <row r="161">
          <cell r="A161" t="str">
            <v>3.10.4</v>
          </cell>
          <cell r="B161" t="str">
            <v>Reposição do enrocamento de pedra</v>
          </cell>
          <cell r="C161" t="str">
            <v>m³</v>
          </cell>
          <cell r="D161">
            <v>6</v>
          </cell>
          <cell r="E161">
            <v>9.25</v>
          </cell>
          <cell r="F161">
            <v>55.5</v>
          </cell>
        </row>
        <row r="162">
          <cell r="A162" t="str">
            <v>3.10.5</v>
          </cell>
          <cell r="B162" t="str">
            <v>Revestimento primário</v>
          </cell>
          <cell r="C162" t="str">
            <v>m²</v>
          </cell>
          <cell r="D162">
            <v>12</v>
          </cell>
          <cell r="E162">
            <v>2.2799999999999998</v>
          </cell>
          <cell r="F162">
            <v>27.36</v>
          </cell>
        </row>
        <row r="163">
          <cell r="A163" t="str">
            <v>3.10.6</v>
          </cell>
          <cell r="B163" t="str">
            <v>Remoção do material excedente</v>
          </cell>
          <cell r="C163" t="str">
            <v>m³xKm</v>
          </cell>
          <cell r="D163">
            <v>5.6</v>
          </cell>
          <cell r="E163">
            <v>1.05</v>
          </cell>
          <cell r="F163">
            <v>5.88</v>
          </cell>
        </row>
        <row r="164">
          <cell r="B164" t="str">
            <v>Total item 3.10</v>
          </cell>
          <cell r="F164">
            <v>1785.7</v>
          </cell>
        </row>
        <row r="166">
          <cell r="A166" t="str">
            <v>3.11</v>
          </cell>
          <cell r="B166" t="str">
            <v>TOMADAS DE LOTES EMPRESARIAIS ( CHEGADA NO LOTE )</v>
          </cell>
        </row>
        <row r="167">
          <cell r="B167" t="str">
            <v>CAIXAS DE REGISTROS ( 19 UNIDADES)-</v>
          </cell>
        </row>
        <row r="168">
          <cell r="A168" t="str">
            <v>3.11.1</v>
          </cell>
          <cell r="B168" t="str">
            <v>TERRAPLENAGEM</v>
          </cell>
        </row>
        <row r="169">
          <cell r="A169" t="str">
            <v>3.11.1.1</v>
          </cell>
          <cell r="B169" t="str">
            <v>Escavação manual, mat. 1a. cat., prof. até 3 m, c/ depos. Lateral</v>
          </cell>
          <cell r="C169" t="str">
            <v>m³</v>
          </cell>
          <cell r="D169">
            <v>446.5</v>
          </cell>
          <cell r="E169">
            <v>32.15</v>
          </cell>
          <cell r="F169">
            <v>14354.98</v>
          </cell>
        </row>
        <row r="170">
          <cell r="A170" t="str">
            <v>3.11.1.2</v>
          </cell>
          <cell r="B170" t="str">
            <v>Reaterro manual, c/ contr., c/ reaprov. material escavado</v>
          </cell>
          <cell r="C170" t="str">
            <v>m³</v>
          </cell>
          <cell r="D170">
            <v>418</v>
          </cell>
          <cell r="E170">
            <v>3.61</v>
          </cell>
          <cell r="F170">
            <v>1508.98</v>
          </cell>
        </row>
        <row r="171">
          <cell r="A171" t="str">
            <v>3.11.1.3</v>
          </cell>
          <cell r="B171" t="str">
            <v>Remoção do material excedente</v>
          </cell>
          <cell r="C171" t="str">
            <v>m³xKm</v>
          </cell>
          <cell r="D171">
            <v>199</v>
          </cell>
          <cell r="E171">
            <v>1.05</v>
          </cell>
          <cell r="F171">
            <v>208.95</v>
          </cell>
        </row>
        <row r="172">
          <cell r="B172" t="str">
            <v>SubTotal item 3.11</v>
          </cell>
          <cell r="F172">
            <v>16072.91</v>
          </cell>
        </row>
        <row r="174">
          <cell r="A174" t="str">
            <v>3.12</v>
          </cell>
          <cell r="B174" t="str">
            <v>FUNDAÇÃO E ESTRUTURA</v>
          </cell>
        </row>
        <row r="175">
          <cell r="A175" t="str">
            <v>3.12.1</v>
          </cell>
          <cell r="B175" t="str">
            <v>Aço especial CA-50/60</v>
          </cell>
          <cell r="C175" t="str">
            <v>kg</v>
          </cell>
          <cell r="D175">
            <v>160</v>
          </cell>
          <cell r="E175">
            <v>7.5</v>
          </cell>
          <cell r="F175">
            <v>1200</v>
          </cell>
        </row>
        <row r="176">
          <cell r="A176" t="str">
            <v>3.12.2</v>
          </cell>
          <cell r="B176" t="str">
            <v>Concreto estrutural, fck = 18 Mpa</v>
          </cell>
          <cell r="C176" t="str">
            <v>m³</v>
          </cell>
          <cell r="D176">
            <v>2.5</v>
          </cell>
          <cell r="E176">
            <v>346.9</v>
          </cell>
          <cell r="F176">
            <v>867.25</v>
          </cell>
        </row>
        <row r="177">
          <cell r="A177" t="str">
            <v>3.12.3</v>
          </cell>
          <cell r="B177" t="str">
            <v>Concreto magro para regularização, fck = 9 Mpa</v>
          </cell>
          <cell r="C177" t="str">
            <v>m³</v>
          </cell>
          <cell r="D177">
            <v>2.5</v>
          </cell>
          <cell r="E177">
            <v>276.64999999999998</v>
          </cell>
          <cell r="F177">
            <v>691.63</v>
          </cell>
        </row>
        <row r="178">
          <cell r="A178" t="str">
            <v>3.12.4</v>
          </cell>
          <cell r="B178" t="str">
            <v>Forma p/ concreto estrutural/tampa</v>
          </cell>
          <cell r="C178" t="str">
            <v>m²</v>
          </cell>
          <cell r="D178">
            <v>38</v>
          </cell>
          <cell r="E178">
            <v>54.3</v>
          </cell>
          <cell r="F178">
            <v>2063.4</v>
          </cell>
        </row>
        <row r="179">
          <cell r="A179" t="str">
            <v>3.12.5</v>
          </cell>
          <cell r="B179" t="str">
            <v>Alvenaria de Bloco de Cimento 9x19x39,c/concreto e ferragem 6,3mm</v>
          </cell>
          <cell r="C179" t="str">
            <v>m²</v>
          </cell>
          <cell r="D179">
            <v>122</v>
          </cell>
          <cell r="E179">
            <v>38.76</v>
          </cell>
          <cell r="F179">
            <v>4728.72</v>
          </cell>
        </row>
        <row r="180">
          <cell r="A180" t="str">
            <v>3.12.6</v>
          </cell>
          <cell r="B180" t="str">
            <v>Tampa de concreto pré-moldada (0,48x0,80x0,10m)</v>
          </cell>
          <cell r="C180" t="str">
            <v>un.</v>
          </cell>
          <cell r="D180">
            <v>19</v>
          </cell>
          <cell r="E180">
            <v>57.73</v>
          </cell>
          <cell r="F180">
            <v>1096.8699999999999</v>
          </cell>
        </row>
        <row r="181">
          <cell r="B181" t="str">
            <v>SubTotal item 3.12</v>
          </cell>
          <cell r="F181">
            <v>10647.87</v>
          </cell>
        </row>
        <row r="183">
          <cell r="B183" t="str">
            <v>TOTAL ITEM 3</v>
          </cell>
          <cell r="F183">
            <v>44416.15</v>
          </cell>
        </row>
        <row r="186">
          <cell r="A186">
            <v>4</v>
          </cell>
          <cell r="B186" t="str">
            <v>REDE DE ADUTORAS PARA SETOR A-5</v>
          </cell>
        </row>
        <row r="188">
          <cell r="A188" t="str">
            <v>4.1</v>
          </cell>
          <cell r="B188" t="str">
            <v>CAIXAS DE REGISTROS ( 2 UNIDADES)</v>
          </cell>
        </row>
        <row r="190">
          <cell r="A190" t="str">
            <v>4.1.1</v>
          </cell>
          <cell r="B190" t="str">
            <v>TERRAPLENAGEM</v>
          </cell>
        </row>
        <row r="191">
          <cell r="A191" t="str">
            <v>4.1.1.1</v>
          </cell>
          <cell r="B191" t="str">
            <v>Escavação manual, mat. 1a. cat., prof. até 3 m, c/ depos. Lateral</v>
          </cell>
          <cell r="C191" t="str">
            <v>m³</v>
          </cell>
          <cell r="D191">
            <v>48</v>
          </cell>
          <cell r="E191">
            <v>32.15</v>
          </cell>
          <cell r="F191">
            <v>1543.2</v>
          </cell>
        </row>
        <row r="192">
          <cell r="A192" t="str">
            <v>4.1.1.2</v>
          </cell>
          <cell r="B192" t="str">
            <v>Reaterro manual, c/ contr., c/ reaprov. material escavado</v>
          </cell>
          <cell r="C192" t="str">
            <v>m³</v>
          </cell>
          <cell r="D192">
            <v>39</v>
          </cell>
          <cell r="E192">
            <v>3.61</v>
          </cell>
          <cell r="F192">
            <v>140.79</v>
          </cell>
        </row>
        <row r="193">
          <cell r="A193" t="str">
            <v>4.1.1.3</v>
          </cell>
          <cell r="B193" t="str">
            <v>Remoção do material excedente</v>
          </cell>
          <cell r="C193" t="str">
            <v>m³xKm</v>
          </cell>
          <cell r="D193">
            <v>25.2</v>
          </cell>
          <cell r="E193">
            <v>1.05</v>
          </cell>
          <cell r="F193">
            <v>26.46</v>
          </cell>
        </row>
        <row r="194">
          <cell r="B194" t="str">
            <v>SubTotal item 4.1.1</v>
          </cell>
          <cell r="F194">
            <v>1710.45</v>
          </cell>
        </row>
        <row r="196">
          <cell r="A196" t="str">
            <v>4.1.2</v>
          </cell>
          <cell r="B196" t="str">
            <v>FUNDAÇÃO E ESTRUTURA</v>
          </cell>
        </row>
        <row r="197">
          <cell r="A197" t="str">
            <v>4.1.2.1</v>
          </cell>
          <cell r="B197" t="str">
            <v>Aço especial CA-50/60</v>
          </cell>
          <cell r="C197" t="str">
            <v>kg</v>
          </cell>
          <cell r="D197">
            <v>420</v>
          </cell>
          <cell r="E197">
            <v>7.5</v>
          </cell>
          <cell r="F197">
            <v>3150</v>
          </cell>
        </row>
        <row r="198">
          <cell r="A198" t="str">
            <v>4.1.2.2</v>
          </cell>
          <cell r="B198" t="str">
            <v>Alvenaria de Bloco de Cimento 9x19x39,c/concreto e ferragem 6,3mm</v>
          </cell>
          <cell r="C198" t="str">
            <v>m²</v>
          </cell>
          <cell r="D198">
            <v>48</v>
          </cell>
          <cell r="E198">
            <v>38.76</v>
          </cell>
          <cell r="F198">
            <v>1860.48</v>
          </cell>
        </row>
        <row r="199">
          <cell r="A199" t="str">
            <v>4.1.2.3</v>
          </cell>
          <cell r="B199" t="str">
            <v>Concreto estrutural, fck = 18 Mpa</v>
          </cell>
          <cell r="C199" t="str">
            <v>m³</v>
          </cell>
          <cell r="D199">
            <v>6</v>
          </cell>
          <cell r="E199">
            <v>346.9</v>
          </cell>
          <cell r="F199">
            <v>2081.4</v>
          </cell>
        </row>
        <row r="200">
          <cell r="A200" t="str">
            <v>4.1.2.4</v>
          </cell>
          <cell r="B200" t="str">
            <v>Concreto magro para regularização, fck = 9 Mpa</v>
          </cell>
          <cell r="C200" t="str">
            <v>m³</v>
          </cell>
          <cell r="D200">
            <v>6</v>
          </cell>
          <cell r="E200">
            <v>276.64999999999998</v>
          </cell>
          <cell r="F200">
            <v>1659.9</v>
          </cell>
        </row>
        <row r="201">
          <cell r="A201" t="str">
            <v>4.1.2.5</v>
          </cell>
          <cell r="B201" t="str">
            <v>Tampa de concreto pré-moldada (1,10x1,40m)</v>
          </cell>
          <cell r="C201" t="str">
            <v>un.</v>
          </cell>
          <cell r="D201">
            <v>2</v>
          </cell>
          <cell r="E201">
            <v>130.88</v>
          </cell>
          <cell r="F201">
            <v>261.76</v>
          </cell>
        </row>
        <row r="202">
          <cell r="A202" t="str">
            <v>4.1.2.6</v>
          </cell>
          <cell r="B202" t="str">
            <v>Forma p/ concreto estrutural/tampa(100.03.03-ATRIUM)</v>
          </cell>
          <cell r="C202" t="str">
            <v>m²</v>
          </cell>
          <cell r="D202">
            <v>14</v>
          </cell>
          <cell r="E202">
            <v>54.3</v>
          </cell>
          <cell r="F202">
            <v>760.2</v>
          </cell>
        </row>
        <row r="203">
          <cell r="B203" t="str">
            <v>SubTotal item 4.1.2</v>
          </cell>
          <cell r="F203">
            <v>9773.74</v>
          </cell>
        </row>
        <row r="205">
          <cell r="B205" t="str">
            <v>Total item 4.1</v>
          </cell>
          <cell r="F205">
            <v>11484.19</v>
          </cell>
        </row>
        <row r="207">
          <cell r="A207" t="str">
            <v>4.2</v>
          </cell>
          <cell r="B207" t="str">
            <v>CAIXAS PARA VENTOSA ( 19 UNIDADES)</v>
          </cell>
        </row>
        <row r="209">
          <cell r="A209" t="str">
            <v>4.2.1</v>
          </cell>
          <cell r="B209" t="str">
            <v>FUNDAÇÃO E ESTRUTURA</v>
          </cell>
        </row>
        <row r="210">
          <cell r="A210" t="str">
            <v>4.2.1.1</v>
          </cell>
          <cell r="B210" t="str">
            <v>Aço especial CA-50/60</v>
          </cell>
          <cell r="C210" t="str">
            <v>kg</v>
          </cell>
          <cell r="D210">
            <v>1400</v>
          </cell>
          <cell r="E210">
            <v>7.5</v>
          </cell>
          <cell r="F210">
            <v>10500</v>
          </cell>
        </row>
        <row r="211">
          <cell r="A211" t="str">
            <v>4.2.1.2</v>
          </cell>
          <cell r="B211" t="str">
            <v>Alvenaria de Bloco de Cimento 9x19x39,c/concreto e ferragem 6,3mm</v>
          </cell>
          <cell r="C211" t="str">
            <v>m²</v>
          </cell>
          <cell r="D211">
            <v>190</v>
          </cell>
          <cell r="E211">
            <v>38.76</v>
          </cell>
          <cell r="F211">
            <v>7364.4</v>
          </cell>
        </row>
        <row r="212">
          <cell r="A212" t="str">
            <v>4.2.1.3</v>
          </cell>
          <cell r="B212" t="str">
            <v>Concreto estrutural, fck = 18 Mpa</v>
          </cell>
          <cell r="C212" t="str">
            <v>m³</v>
          </cell>
          <cell r="D212">
            <v>28.5</v>
          </cell>
          <cell r="E212">
            <v>346.9</v>
          </cell>
          <cell r="F212">
            <v>9886.65</v>
          </cell>
        </row>
        <row r="213">
          <cell r="A213" t="str">
            <v>4.2.1.4</v>
          </cell>
          <cell r="B213" t="str">
            <v>Concreto magro para regularização, fck = 9 Mpa</v>
          </cell>
          <cell r="C213" t="str">
            <v>m³</v>
          </cell>
          <cell r="D213">
            <v>19</v>
          </cell>
          <cell r="E213">
            <v>276.64999999999998</v>
          </cell>
          <cell r="F213">
            <v>5256.35</v>
          </cell>
        </row>
        <row r="214">
          <cell r="A214" t="str">
            <v>4.2.1.5</v>
          </cell>
          <cell r="B214" t="str">
            <v>Tampa de concreto pré-moldada (1,60x1,50m)</v>
          </cell>
          <cell r="C214" t="str">
            <v>un.</v>
          </cell>
          <cell r="D214">
            <v>19</v>
          </cell>
          <cell r="E214">
            <v>192.41</v>
          </cell>
          <cell r="F214">
            <v>3655.79</v>
          </cell>
        </row>
        <row r="215">
          <cell r="A215" t="str">
            <v>4.2.1.6</v>
          </cell>
          <cell r="B215" t="str">
            <v>Forma p/ concreto estrutural/tampa</v>
          </cell>
          <cell r="C215" t="str">
            <v>m²</v>
          </cell>
          <cell r="D215">
            <v>25</v>
          </cell>
          <cell r="E215">
            <v>54.3</v>
          </cell>
          <cell r="F215">
            <v>1357.5</v>
          </cell>
        </row>
        <row r="216">
          <cell r="B216" t="str">
            <v>SubTotal item 4.2.1</v>
          </cell>
          <cell r="F216">
            <v>38020.69</v>
          </cell>
        </row>
        <row r="218">
          <cell r="A218" t="str">
            <v>4.2.2</v>
          </cell>
          <cell r="B218" t="str">
            <v>TERRAPLENAGEM</v>
          </cell>
        </row>
        <row r="219">
          <cell r="A219" t="str">
            <v>4.2.2.1</v>
          </cell>
          <cell r="B219" t="str">
            <v>Escavação manual, mat. 1a. cat., prof. até 3 m, c/ depos. Lateral</v>
          </cell>
          <cell r="C219" t="str">
            <v>m³</v>
          </cell>
          <cell r="D219">
            <v>570</v>
          </cell>
          <cell r="E219">
            <v>32.15</v>
          </cell>
          <cell r="F219">
            <v>18325.5</v>
          </cell>
        </row>
        <row r="220">
          <cell r="A220" t="str">
            <v>4.2.2.2</v>
          </cell>
          <cell r="B220" t="str">
            <v>Reaterro manual, c/ contr., c/ reaprov. material escavado</v>
          </cell>
          <cell r="C220" t="str">
            <v>m³</v>
          </cell>
          <cell r="D220">
            <v>342</v>
          </cell>
          <cell r="E220">
            <v>3.61</v>
          </cell>
          <cell r="F220">
            <v>1234.6199999999999</v>
          </cell>
        </row>
        <row r="221">
          <cell r="A221" t="str">
            <v>4.2.2.3</v>
          </cell>
          <cell r="B221" t="str">
            <v>Remoção do material excedente</v>
          </cell>
          <cell r="C221" t="str">
            <v>m³xKm</v>
          </cell>
          <cell r="D221">
            <v>0</v>
          </cell>
          <cell r="F221">
            <v>0</v>
          </cell>
        </row>
        <row r="222">
          <cell r="B222" t="str">
            <v>SubTotal item 4.2.2</v>
          </cell>
          <cell r="F222">
            <v>19560.12</v>
          </cell>
        </row>
        <row r="224">
          <cell r="B224" t="str">
            <v>Total item 4.2</v>
          </cell>
          <cell r="F224">
            <v>57580.81</v>
          </cell>
        </row>
        <row r="226">
          <cell r="A226" t="str">
            <v>4.3</v>
          </cell>
          <cell r="B226" t="str">
            <v>ASSENTAMENTO DA TUBULAÇÃO PRESSURIZADA</v>
          </cell>
        </row>
        <row r="228">
          <cell r="A228" t="str">
            <v>4.3.1</v>
          </cell>
          <cell r="B228" t="str">
            <v>TERRAPLENAGEM</v>
          </cell>
        </row>
        <row r="229">
          <cell r="A229" t="str">
            <v>4.3.1.1</v>
          </cell>
          <cell r="B229" t="str">
            <v>Escavação Mecânica, mat. 1ª cat., prof. até 3m com deposição lateral, inclusive desmatamento</v>
          </cell>
          <cell r="C229" t="str">
            <v>m³</v>
          </cell>
          <cell r="D229">
            <v>23363.64</v>
          </cell>
          <cell r="E229">
            <v>4.45</v>
          </cell>
          <cell r="F229">
            <v>103968.2</v>
          </cell>
        </row>
        <row r="230">
          <cell r="A230" t="str">
            <v>4.3.1.2</v>
          </cell>
          <cell r="B230" t="str">
            <v>Reaterro mecânico, c/ contr. c/ reaprov. Material escavado</v>
          </cell>
          <cell r="C230" t="str">
            <v>m³</v>
          </cell>
          <cell r="D230">
            <v>20493.990000000002</v>
          </cell>
          <cell r="E230">
            <v>2.0499999999999998</v>
          </cell>
          <cell r="F230">
            <v>42012.68</v>
          </cell>
        </row>
        <row r="231">
          <cell r="A231" t="str">
            <v>4.3.1.3</v>
          </cell>
          <cell r="B231" t="str">
            <v>Berço de areia</v>
          </cell>
          <cell r="C231" t="str">
            <v>m³</v>
          </cell>
          <cell r="D231">
            <v>1605.71</v>
          </cell>
          <cell r="E231">
            <v>79.5</v>
          </cell>
          <cell r="F231">
            <v>127653.95</v>
          </cell>
        </row>
        <row r="232">
          <cell r="A232" t="str">
            <v>4.3.1.4</v>
          </cell>
          <cell r="B232" t="str">
            <v>Remoção do material excedente</v>
          </cell>
          <cell r="C232" t="str">
            <v>m³xKm</v>
          </cell>
          <cell r="D232">
            <v>2869.65</v>
          </cell>
          <cell r="E232">
            <v>1.05</v>
          </cell>
          <cell r="F232">
            <v>3013.13</v>
          </cell>
        </row>
        <row r="233">
          <cell r="B233" t="str">
            <v>SubTotal item 4.3.1</v>
          </cell>
          <cell r="F233">
            <v>276647.96000000002</v>
          </cell>
        </row>
        <row r="235">
          <cell r="A235" t="str">
            <v>4.3.2</v>
          </cell>
          <cell r="B235" t="str">
            <v>BLOCOS DE ANCORAGEM</v>
          </cell>
        </row>
        <row r="237">
          <cell r="A237" t="str">
            <v>4.3.2.1</v>
          </cell>
          <cell r="B237" t="str">
            <v>FUNDAÇÃO E ESTRUTURA</v>
          </cell>
        </row>
        <row r="238">
          <cell r="A238" t="str">
            <v>4.3.2.2</v>
          </cell>
          <cell r="B238" t="str">
            <v>Concreto estrutural, fck = 18 Mpa</v>
          </cell>
          <cell r="C238" t="str">
            <v>m³</v>
          </cell>
          <cell r="D238">
            <v>49</v>
          </cell>
          <cell r="E238">
            <v>346.9</v>
          </cell>
          <cell r="F238">
            <v>16998.099999999999</v>
          </cell>
        </row>
        <row r="239">
          <cell r="A239" t="str">
            <v>4.3.2.3</v>
          </cell>
          <cell r="B239" t="str">
            <v>Forma p/ concreto estrutural/tampa</v>
          </cell>
          <cell r="C239" t="str">
            <v>m²</v>
          </cell>
          <cell r="D239">
            <v>156</v>
          </cell>
          <cell r="E239">
            <v>54.3</v>
          </cell>
          <cell r="F239">
            <v>8470.7999999999993</v>
          </cell>
        </row>
        <row r="240">
          <cell r="A240" t="str">
            <v>4.3.2.4</v>
          </cell>
          <cell r="B240" t="str">
            <v>Aço especial CA-50/60</v>
          </cell>
          <cell r="C240" t="str">
            <v>kg</v>
          </cell>
          <cell r="D240">
            <v>3340</v>
          </cell>
          <cell r="E240">
            <v>7.5</v>
          </cell>
          <cell r="F240">
            <v>25050</v>
          </cell>
        </row>
        <row r="241">
          <cell r="B241" t="str">
            <v>SubTotal item 4.3.2</v>
          </cell>
          <cell r="F241">
            <v>50518.9</v>
          </cell>
        </row>
        <row r="243">
          <cell r="B243" t="str">
            <v>Total item 4.3</v>
          </cell>
          <cell r="F243">
            <v>327166.86</v>
          </cell>
        </row>
        <row r="245">
          <cell r="A245" t="str">
            <v>4.4</v>
          </cell>
          <cell r="B245" t="str">
            <v>CAIXAS DAS TOMADAS DOS LOTES (38 UNIDADES)</v>
          </cell>
        </row>
        <row r="246">
          <cell r="B246" t="str">
            <v>Médios Produtores Proj nº PE1A-PAR-HID-01</v>
          </cell>
        </row>
        <row r="247">
          <cell r="A247" t="str">
            <v>4.4.1</v>
          </cell>
          <cell r="B247" t="str">
            <v>TERRAPLENAGEM</v>
          </cell>
        </row>
        <row r="248">
          <cell r="A248" t="str">
            <v>4.4.1.1</v>
          </cell>
          <cell r="B248" t="str">
            <v>Escavação manual, mat. 1a. cat., prof. até 3 m, c/ depos. Lateral</v>
          </cell>
          <cell r="C248" t="str">
            <v>m³</v>
          </cell>
          <cell r="D248">
            <v>67</v>
          </cell>
          <cell r="E248">
            <v>32.15</v>
          </cell>
          <cell r="F248">
            <v>2154.0500000000002</v>
          </cell>
        </row>
        <row r="249">
          <cell r="A249" t="str">
            <v>4.4.1.2</v>
          </cell>
          <cell r="B249" t="str">
            <v>Reaterro manual, c/ contr., c/ reaprov. material escavado</v>
          </cell>
          <cell r="C249" t="str">
            <v>m³</v>
          </cell>
          <cell r="D249">
            <v>57</v>
          </cell>
          <cell r="E249">
            <v>3.61</v>
          </cell>
          <cell r="F249">
            <v>205.77</v>
          </cell>
        </row>
        <row r="250">
          <cell r="A250" t="str">
            <v>4.4.1.3</v>
          </cell>
          <cell r="B250" t="str">
            <v>Remoção do material excedente</v>
          </cell>
          <cell r="C250" t="str">
            <v>m³xKm</v>
          </cell>
          <cell r="D250">
            <v>19</v>
          </cell>
          <cell r="E250">
            <v>1.05</v>
          </cell>
          <cell r="F250">
            <v>19.95</v>
          </cell>
        </row>
        <row r="251">
          <cell r="B251" t="str">
            <v>SubTotal item 4.4.1</v>
          </cell>
          <cell r="F251">
            <v>2379.77</v>
          </cell>
        </row>
        <row r="253">
          <cell r="A253" t="str">
            <v>4.4.2</v>
          </cell>
          <cell r="B253" t="str">
            <v>FUNDAÇÃO E ESTRUTURA</v>
          </cell>
        </row>
        <row r="254">
          <cell r="A254" t="str">
            <v>4.4.2.1</v>
          </cell>
          <cell r="B254" t="str">
            <v>Aço especial CA-50/60</v>
          </cell>
          <cell r="C254" t="str">
            <v>kg</v>
          </cell>
          <cell r="D254">
            <v>560</v>
          </cell>
          <cell r="E254">
            <v>7.5</v>
          </cell>
          <cell r="F254">
            <v>4200</v>
          </cell>
        </row>
        <row r="255">
          <cell r="A255" t="str">
            <v>4.4.2.2</v>
          </cell>
          <cell r="B255" t="str">
            <v>Concreto estrutural, fck = 18 Mpa</v>
          </cell>
          <cell r="C255" t="str">
            <v>m³</v>
          </cell>
          <cell r="D255">
            <v>8</v>
          </cell>
          <cell r="E255">
            <v>346.9</v>
          </cell>
          <cell r="F255">
            <v>2775.2</v>
          </cell>
        </row>
        <row r="256">
          <cell r="A256" t="str">
            <v>4.4.2.3</v>
          </cell>
          <cell r="B256" t="str">
            <v>Concreto magro para regularização, fck = 9 Mpa</v>
          </cell>
          <cell r="C256" t="str">
            <v>m³</v>
          </cell>
          <cell r="D256">
            <v>4</v>
          </cell>
          <cell r="E256">
            <v>276.64999999999998</v>
          </cell>
          <cell r="F256">
            <v>1106.5999999999999</v>
          </cell>
        </row>
        <row r="257">
          <cell r="A257" t="str">
            <v>4.4.2.4</v>
          </cell>
          <cell r="B257" t="str">
            <v>Tampa de Chapa  de Ferro 1/2"(1,30x0,90m,duas bandas), pintada, com dobradiças(4) e cadeado</v>
          </cell>
          <cell r="C257" t="str">
            <v>un.</v>
          </cell>
          <cell r="D257">
            <v>38</v>
          </cell>
          <cell r="E257">
            <v>314.16000000000003</v>
          </cell>
          <cell r="F257">
            <v>11938.08</v>
          </cell>
        </row>
        <row r="258">
          <cell r="A258" t="str">
            <v>4.4.2.5</v>
          </cell>
          <cell r="B258" t="str">
            <v>Forma p/ concreto estrutural/tampa</v>
          </cell>
          <cell r="C258" t="str">
            <v>m²</v>
          </cell>
          <cell r="D258">
            <v>50</v>
          </cell>
          <cell r="E258">
            <v>54.3</v>
          </cell>
          <cell r="F258">
            <v>2715</v>
          </cell>
        </row>
        <row r="259">
          <cell r="A259" t="str">
            <v>4.4.2.6</v>
          </cell>
          <cell r="B259" t="str">
            <v>Alvenaria de Bloco de Cimento 9x19x39,c/concreto e ferragem 6,3mm</v>
          </cell>
          <cell r="C259" t="str">
            <v>m²</v>
          </cell>
          <cell r="D259">
            <v>95</v>
          </cell>
          <cell r="E259">
            <v>38.76</v>
          </cell>
          <cell r="F259">
            <v>3682.2</v>
          </cell>
        </row>
        <row r="260">
          <cell r="B260" t="str">
            <v>SubTotal item 4.4.2</v>
          </cell>
          <cell r="F260">
            <v>26417.08</v>
          </cell>
        </row>
        <row r="262">
          <cell r="B262" t="str">
            <v>Total item 4.4</v>
          </cell>
          <cell r="F262">
            <v>28796.85</v>
          </cell>
        </row>
        <row r="264">
          <cell r="A264" t="str">
            <v>4.5</v>
          </cell>
          <cell r="B264" t="str">
            <v>CAIXAS DAS DESCARGAS DE FUNDO (14 UNIDADES)</v>
          </cell>
        </row>
        <row r="266">
          <cell r="A266" t="str">
            <v>4.5.1</v>
          </cell>
          <cell r="B266" t="str">
            <v>TERRAPLENAGEM</v>
          </cell>
        </row>
        <row r="267">
          <cell r="A267" t="str">
            <v>4.5.1.1</v>
          </cell>
          <cell r="B267" t="str">
            <v>Escavação manual, mat. 1a. cat., prof. até 3 m, c/ depos. Lateral</v>
          </cell>
          <cell r="C267" t="str">
            <v>m³</v>
          </cell>
          <cell r="D267">
            <v>952</v>
          </cell>
          <cell r="E267">
            <v>32.15</v>
          </cell>
          <cell r="F267">
            <v>30606.799999999999</v>
          </cell>
        </row>
        <row r="268">
          <cell r="A268" t="str">
            <v>4.5.1.2</v>
          </cell>
          <cell r="B268" t="str">
            <v>Reaterro manual, c/ contr., c/ reaprov. material escavado</v>
          </cell>
          <cell r="C268" t="str">
            <v>m³</v>
          </cell>
          <cell r="D268">
            <v>868</v>
          </cell>
          <cell r="E268">
            <v>3.61</v>
          </cell>
          <cell r="F268">
            <v>3133.48</v>
          </cell>
        </row>
        <row r="269">
          <cell r="A269" t="str">
            <v>4.5.1.3</v>
          </cell>
          <cell r="B269" t="str">
            <v>Remoção do material excedente</v>
          </cell>
          <cell r="C269" t="str">
            <v>m³xKm</v>
          </cell>
          <cell r="D269">
            <v>259</v>
          </cell>
          <cell r="E269">
            <v>1.05</v>
          </cell>
          <cell r="F269">
            <v>271.95</v>
          </cell>
        </row>
        <row r="270">
          <cell r="B270" t="str">
            <v>SubTotal item 4.5.1</v>
          </cell>
          <cell r="F270">
            <v>34012.230000000003</v>
          </cell>
        </row>
        <row r="272">
          <cell r="A272" t="str">
            <v>4.5.2</v>
          </cell>
          <cell r="B272" t="str">
            <v>FUNDAÇÃO E ESTRUTURA</v>
          </cell>
        </row>
        <row r="273">
          <cell r="A273" t="str">
            <v>4.5.2.1</v>
          </cell>
          <cell r="B273" t="str">
            <v>Aço especial CA-50/60</v>
          </cell>
          <cell r="C273" t="str">
            <v>kg</v>
          </cell>
          <cell r="D273">
            <v>2100</v>
          </cell>
          <cell r="E273">
            <v>7.5</v>
          </cell>
          <cell r="F273">
            <v>15750</v>
          </cell>
        </row>
        <row r="274">
          <cell r="A274" t="str">
            <v>4.5.2.2</v>
          </cell>
          <cell r="B274" t="str">
            <v>Concreto estrutural, fck = 18 Mpa</v>
          </cell>
          <cell r="C274" t="str">
            <v>m³</v>
          </cell>
          <cell r="D274">
            <v>29.4</v>
          </cell>
          <cell r="E274">
            <v>346.9</v>
          </cell>
          <cell r="F274">
            <v>10198.86</v>
          </cell>
        </row>
        <row r="275">
          <cell r="A275" t="str">
            <v>4.5.2.3</v>
          </cell>
          <cell r="B275" t="str">
            <v>Concreto magro para regularização, fck = 9 Mpa</v>
          </cell>
          <cell r="C275" t="str">
            <v>m³</v>
          </cell>
          <cell r="D275">
            <v>4.2</v>
          </cell>
          <cell r="E275">
            <v>276.64999999999998</v>
          </cell>
          <cell r="F275">
            <v>1161.93</v>
          </cell>
        </row>
        <row r="276">
          <cell r="A276" t="str">
            <v>4.5.2.4</v>
          </cell>
          <cell r="B276" t="str">
            <v>Tampa de concreto pré-moldada,com alça (1,10 x 0,40m)</v>
          </cell>
          <cell r="C276" t="str">
            <v>un.</v>
          </cell>
          <cell r="D276">
            <v>14</v>
          </cell>
          <cell r="E276">
            <v>63.08</v>
          </cell>
          <cell r="F276">
            <v>883.12</v>
          </cell>
        </row>
        <row r="277">
          <cell r="A277" t="str">
            <v>4.5.2.5</v>
          </cell>
          <cell r="B277" t="str">
            <v>Alvenaria de Bloco de Cimento 9x19x39,c/concreto e ferragem 6,3mm</v>
          </cell>
          <cell r="C277" t="str">
            <v>m²</v>
          </cell>
          <cell r="D277">
            <v>140</v>
          </cell>
          <cell r="E277">
            <v>38.76</v>
          </cell>
          <cell r="F277">
            <v>5426.4</v>
          </cell>
        </row>
        <row r="278">
          <cell r="A278" t="str">
            <v>4.5.2.6</v>
          </cell>
          <cell r="B278" t="str">
            <v>Forma p/ concreto estrutural/tampa</v>
          </cell>
          <cell r="C278" t="str">
            <v>m²</v>
          </cell>
          <cell r="D278">
            <v>98</v>
          </cell>
          <cell r="E278">
            <v>54.3</v>
          </cell>
          <cell r="F278">
            <v>5321.4</v>
          </cell>
        </row>
        <row r="279">
          <cell r="B279" t="str">
            <v>SubTotal item 4.5.2</v>
          </cell>
          <cell r="F279">
            <v>38741.71</v>
          </cell>
        </row>
        <row r="281">
          <cell r="B281" t="str">
            <v>Total item 4.5</v>
          </cell>
          <cell r="F281">
            <v>72753.94</v>
          </cell>
        </row>
        <row r="283">
          <cell r="B283" t="str">
            <v>TOTAL ITEM 4</v>
          </cell>
          <cell r="F283">
            <v>497782.65</v>
          </cell>
        </row>
        <row r="286">
          <cell r="A286">
            <v>5</v>
          </cell>
          <cell r="B286" t="str">
            <v>Obras Civis do CN-01</v>
          </cell>
        </row>
        <row r="288">
          <cell r="A288" t="str">
            <v>5.1</v>
          </cell>
          <cell r="B288" t="str">
            <v>Obras Civis</v>
          </cell>
        </row>
        <row r="289">
          <cell r="A289" t="str">
            <v>5.1.1</v>
          </cell>
          <cell r="B289" t="str">
            <v>Concreto de 2º Estágio na estrutura do CN-01</v>
          </cell>
          <cell r="C289" t="str">
            <v>m³</v>
          </cell>
          <cell r="D289">
            <v>12</v>
          </cell>
          <cell r="E289">
            <v>276.64999999999998</v>
          </cell>
          <cell r="F289">
            <v>3319.8</v>
          </cell>
        </row>
        <row r="290">
          <cell r="A290" t="str">
            <v>5.1.2</v>
          </cell>
          <cell r="B290" t="str">
            <v>Concreto estrutural, fck = 18 Mpa</v>
          </cell>
          <cell r="C290" t="str">
            <v>m³</v>
          </cell>
          <cell r="D290">
            <v>24</v>
          </cell>
          <cell r="E290">
            <v>346.9</v>
          </cell>
          <cell r="F290">
            <v>8325.6</v>
          </cell>
        </row>
        <row r="291">
          <cell r="A291" t="str">
            <v>5.1.3</v>
          </cell>
          <cell r="B291" t="str">
            <v>Forma p/ concreto estrutural/tampa</v>
          </cell>
          <cell r="C291" t="str">
            <v>m²</v>
          </cell>
          <cell r="D291">
            <v>60</v>
          </cell>
          <cell r="E291">
            <v>54.3</v>
          </cell>
          <cell r="F291">
            <v>3258</v>
          </cell>
        </row>
        <row r="292">
          <cell r="A292" t="str">
            <v>5.1.4</v>
          </cell>
          <cell r="B292" t="str">
            <v>Aço especial CA-50/60</v>
          </cell>
          <cell r="C292" t="str">
            <v>kg</v>
          </cell>
          <cell r="D292">
            <v>1680</v>
          </cell>
          <cell r="E292">
            <v>7.5</v>
          </cell>
          <cell r="F292">
            <v>12600</v>
          </cell>
        </row>
        <row r="293">
          <cell r="A293" t="str">
            <v>5.1.5</v>
          </cell>
          <cell r="B293" t="str">
            <v>Dem.Concreto Armado c/ Martelo Pneum.</v>
          </cell>
          <cell r="C293" t="str">
            <v>m³</v>
          </cell>
          <cell r="D293">
            <v>15</v>
          </cell>
          <cell r="E293">
            <v>537.9</v>
          </cell>
          <cell r="F293">
            <v>8068.5</v>
          </cell>
        </row>
        <row r="294">
          <cell r="B294" t="str">
            <v>SutTotal item 5.1</v>
          </cell>
          <cell r="F294">
            <v>35571.9</v>
          </cell>
        </row>
        <row r="296">
          <cell r="A296" t="str">
            <v>5.2</v>
          </cell>
          <cell r="B296" t="str">
            <v>Remoção de Ensecadeiras</v>
          </cell>
          <cell r="C296" t="str">
            <v>m³</v>
          </cell>
          <cell r="D296">
            <v>1000</v>
          </cell>
          <cell r="E296">
            <v>5.76</v>
          </cell>
          <cell r="F296">
            <v>5760</v>
          </cell>
        </row>
        <row r="297">
          <cell r="B297" t="str">
            <v>SutTotal item 5.2</v>
          </cell>
          <cell r="F297">
            <v>5760</v>
          </cell>
        </row>
        <row r="299">
          <cell r="A299" t="str">
            <v>5.3</v>
          </cell>
          <cell r="B299" t="str">
            <v xml:space="preserve">Construção do Abrigo do CN-01 </v>
          </cell>
        </row>
        <row r="300">
          <cell r="A300" t="str">
            <v>5.3.1</v>
          </cell>
          <cell r="B300" t="str">
            <v>Construção do Abrigo das Unidades Hidáulicas do Painel da Automação e da Entrada de Energia Coelba, conforme Projeto anexo</v>
          </cell>
          <cell r="C300" t="str">
            <v>m²</v>
          </cell>
          <cell r="D300">
            <v>70</v>
          </cell>
          <cell r="E300" t="str">
            <v>(incluso no item 5.1)</v>
          </cell>
        </row>
        <row r="301">
          <cell r="B301" t="str">
            <v>SutTotal item 5.3</v>
          </cell>
          <cell r="F301">
            <v>0</v>
          </cell>
        </row>
        <row r="303">
          <cell r="A303" t="str">
            <v>5.4</v>
          </cell>
          <cell r="B303" t="str">
            <v>Urbanização da Área do Entorno do Abrigo CN-01</v>
          </cell>
        </row>
        <row r="304">
          <cell r="A304" t="str">
            <v>5.4.1</v>
          </cell>
          <cell r="B304" t="str">
            <v>Meia cana de concreto, diâmetro = 0,30m</v>
          </cell>
          <cell r="C304" t="str">
            <v>m</v>
          </cell>
          <cell r="D304">
            <v>75</v>
          </cell>
          <cell r="E304">
            <v>37.78</v>
          </cell>
          <cell r="F304">
            <v>2833.5</v>
          </cell>
        </row>
        <row r="305">
          <cell r="A305" t="str">
            <v>5.4.2</v>
          </cell>
          <cell r="B305" t="str">
            <v>Meio-fio de concreto</v>
          </cell>
          <cell r="C305" t="str">
            <v>m</v>
          </cell>
          <cell r="D305">
            <v>100</v>
          </cell>
          <cell r="E305">
            <v>37.61</v>
          </cell>
          <cell r="F305">
            <v>3761</v>
          </cell>
        </row>
        <row r="306">
          <cell r="A306" t="str">
            <v>5.4.3</v>
          </cell>
          <cell r="B306" t="str">
            <v>Cerca de delimitação área CN-01, conforme proj. anexo (mourão de concreto e arame farpado com 9 fios)</v>
          </cell>
          <cell r="C306" t="str">
            <v>m</v>
          </cell>
          <cell r="D306">
            <v>130</v>
          </cell>
          <cell r="E306">
            <v>26.75</v>
          </cell>
          <cell r="F306">
            <v>3477.5</v>
          </cell>
        </row>
        <row r="307">
          <cell r="A307" t="str">
            <v>5.4.4</v>
          </cell>
          <cell r="B307" t="str">
            <v>Fornecimento e espalhamento de brita n°01 na área externa do Abrigo CN-01</v>
          </cell>
          <cell r="C307" t="str">
            <v>m³</v>
          </cell>
          <cell r="D307">
            <v>4</v>
          </cell>
          <cell r="E307">
            <v>53.38</v>
          </cell>
          <cell r="F307">
            <v>213.52</v>
          </cell>
        </row>
        <row r="308">
          <cell r="B308" t="str">
            <v>SutTotal item 5.4</v>
          </cell>
          <cell r="F308">
            <v>10285.52</v>
          </cell>
        </row>
        <row r="311">
          <cell r="B311" t="str">
            <v>TOTAL ITEM 5</v>
          </cell>
          <cell r="F311">
            <v>51617.42</v>
          </cell>
        </row>
        <row r="314">
          <cell r="A314">
            <v>6</v>
          </cell>
          <cell r="B314" t="str">
            <v>Obras Civis do CN-02</v>
          </cell>
        </row>
        <row r="316">
          <cell r="A316" t="str">
            <v>6.1</v>
          </cell>
          <cell r="B316" t="str">
            <v>Obras Civis</v>
          </cell>
        </row>
        <row r="317">
          <cell r="A317" t="str">
            <v>6.1.1</v>
          </cell>
          <cell r="B317" t="str">
            <v>Concreto de 2º Estágio na estrutura do CN-02</v>
          </cell>
          <cell r="C317" t="str">
            <v>m³</v>
          </cell>
          <cell r="D317">
            <v>10</v>
          </cell>
          <cell r="E317">
            <v>276.64999999999998</v>
          </cell>
          <cell r="F317">
            <v>2766.5</v>
          </cell>
        </row>
        <row r="318">
          <cell r="A318" t="str">
            <v>6.1.2</v>
          </cell>
          <cell r="B318" t="str">
            <v>Concreto estrutural, fck = 18 Mpa</v>
          </cell>
          <cell r="C318" t="str">
            <v>m³</v>
          </cell>
          <cell r="D318">
            <v>10</v>
          </cell>
          <cell r="E318">
            <v>346.9</v>
          </cell>
          <cell r="F318">
            <v>3469</v>
          </cell>
        </row>
        <row r="319">
          <cell r="A319" t="str">
            <v>6.1.3</v>
          </cell>
          <cell r="B319" t="str">
            <v>Forma p/ concreto estrutural/tampa</v>
          </cell>
          <cell r="C319" t="str">
            <v>m²</v>
          </cell>
          <cell r="D319">
            <v>20</v>
          </cell>
          <cell r="E319">
            <v>54.3</v>
          </cell>
          <cell r="F319">
            <v>1086</v>
          </cell>
        </row>
        <row r="320">
          <cell r="A320" t="str">
            <v>6.1.4</v>
          </cell>
          <cell r="B320" t="str">
            <v>Aço especial CA-50/60</v>
          </cell>
          <cell r="C320" t="str">
            <v>kg</v>
          </cell>
          <cell r="D320">
            <v>1400</v>
          </cell>
          <cell r="E320">
            <v>7.5</v>
          </cell>
          <cell r="F320">
            <v>10500</v>
          </cell>
        </row>
        <row r="321">
          <cell r="A321" t="str">
            <v>6.1.5</v>
          </cell>
          <cell r="B321" t="str">
            <v>Dem.Concreto Armado  c/Martelo Pneum</v>
          </cell>
          <cell r="C321" t="str">
            <v>m³</v>
          </cell>
          <cell r="D321">
            <v>12</v>
          </cell>
          <cell r="E321">
            <v>537.9</v>
          </cell>
          <cell r="F321">
            <v>6454.8</v>
          </cell>
        </row>
        <row r="322">
          <cell r="B322" t="str">
            <v>SubTotal item 6.1</v>
          </cell>
          <cell r="F322">
            <v>24276.3</v>
          </cell>
        </row>
        <row r="324">
          <cell r="A324" t="str">
            <v>6.2</v>
          </cell>
          <cell r="B324" t="str">
            <v>Remoção de Ensecadeiras</v>
          </cell>
          <cell r="C324" t="str">
            <v>m³</v>
          </cell>
          <cell r="D324">
            <v>500</v>
          </cell>
          <cell r="E324">
            <v>5.76</v>
          </cell>
          <cell r="F324">
            <v>2880</v>
          </cell>
        </row>
        <row r="325">
          <cell r="B325" t="str">
            <v>SutTotal item 6.2</v>
          </cell>
          <cell r="F325">
            <v>2880</v>
          </cell>
        </row>
        <row r="327">
          <cell r="A327" t="str">
            <v>6.3</v>
          </cell>
          <cell r="B327" t="str">
            <v xml:space="preserve">Construção do Abrigo do CN-02 </v>
          </cell>
        </row>
        <row r="328">
          <cell r="A328" t="str">
            <v>6.3.1</v>
          </cell>
          <cell r="B328" t="str">
            <v>Construção do Abrigo das Unidades Hidáulicas do Painel da Automação e da Entrada de Energia Coelba, conforme Projeto anexo</v>
          </cell>
          <cell r="C328" t="str">
            <v>m²</v>
          </cell>
          <cell r="D328">
            <v>70</v>
          </cell>
          <cell r="E328" t="str">
            <v>(incluso no item 6.1)</v>
          </cell>
        </row>
        <row r="329">
          <cell r="B329" t="str">
            <v>SubTotal item 6.3</v>
          </cell>
          <cell r="F329">
            <v>0</v>
          </cell>
        </row>
        <row r="331">
          <cell r="A331" t="str">
            <v>6.4</v>
          </cell>
          <cell r="B331" t="str">
            <v>Urbanização da Área do Entorno do Abrigo CN-02</v>
          </cell>
        </row>
        <row r="332">
          <cell r="A332" t="str">
            <v>6.4.1</v>
          </cell>
          <cell r="B332" t="str">
            <v>Meia cana de concreto, diâmetro = 0,30m</v>
          </cell>
          <cell r="C332" t="str">
            <v>m</v>
          </cell>
          <cell r="D332">
            <v>75</v>
          </cell>
          <cell r="E332">
            <v>37.78</v>
          </cell>
          <cell r="F332">
            <v>2833.5</v>
          </cell>
        </row>
        <row r="333">
          <cell r="A333" t="str">
            <v>6.4.2</v>
          </cell>
          <cell r="B333" t="str">
            <v>Meio-fio de concreto</v>
          </cell>
          <cell r="C333" t="str">
            <v>m</v>
          </cell>
          <cell r="D333">
            <v>100</v>
          </cell>
          <cell r="E333">
            <v>37.61</v>
          </cell>
          <cell r="F333">
            <v>3761</v>
          </cell>
        </row>
        <row r="334">
          <cell r="A334" t="str">
            <v>6.4.3</v>
          </cell>
          <cell r="B334" t="str">
            <v>Cerca de delimitação área CN-02, conforme proj. anexo (mourão de concreto e arame farpado com 9 fios)</v>
          </cell>
          <cell r="C334" t="str">
            <v>m</v>
          </cell>
          <cell r="D334">
            <v>130</v>
          </cell>
          <cell r="E334">
            <v>26.75</v>
          </cell>
          <cell r="F334">
            <v>3477.5</v>
          </cell>
        </row>
        <row r="335">
          <cell r="A335" t="str">
            <v>6.4.4</v>
          </cell>
          <cell r="B335" t="str">
            <v>Fornecimento e espalhamento de brita n°01 na área externa do Abrigo CN-02</v>
          </cell>
          <cell r="C335" t="str">
            <v>m³</v>
          </cell>
          <cell r="D335">
            <v>4</v>
          </cell>
          <cell r="E335">
            <v>53.38</v>
          </cell>
          <cell r="F335">
            <v>213.52</v>
          </cell>
        </row>
        <row r="336">
          <cell r="B336" t="str">
            <v>SutTotal item 6.4</v>
          </cell>
          <cell r="F336">
            <v>10285.52</v>
          </cell>
        </row>
        <row r="339">
          <cell r="B339" t="str">
            <v>TOTAL ITEM 6</v>
          </cell>
          <cell r="F339">
            <v>37441.82</v>
          </cell>
        </row>
        <row r="342">
          <cell r="A342">
            <v>7</v>
          </cell>
          <cell r="B342" t="str">
            <v>Obras Civis do CN-03</v>
          </cell>
        </row>
        <row r="344">
          <cell r="A344" t="str">
            <v>7.1</v>
          </cell>
          <cell r="B344" t="str">
            <v>Obras Civis</v>
          </cell>
        </row>
        <row r="345">
          <cell r="A345" t="str">
            <v>7.1.1</v>
          </cell>
          <cell r="B345" t="str">
            <v>Concreto de 2º Estágio na estrutura do CN-03</v>
          </cell>
          <cell r="C345" t="str">
            <v>m³</v>
          </cell>
          <cell r="D345">
            <v>8</v>
          </cell>
          <cell r="E345">
            <v>276.64999999999998</v>
          </cell>
          <cell r="F345">
            <v>2213.1999999999998</v>
          </cell>
        </row>
        <row r="346">
          <cell r="A346" t="str">
            <v>7.1.2</v>
          </cell>
          <cell r="B346" t="str">
            <v>Concreto estrutural, fck = 18 Mpa</v>
          </cell>
          <cell r="C346" t="str">
            <v>m³</v>
          </cell>
          <cell r="D346">
            <v>30</v>
          </cell>
          <cell r="E346">
            <v>346.9</v>
          </cell>
          <cell r="F346">
            <v>10407</v>
          </cell>
        </row>
        <row r="347">
          <cell r="A347" t="str">
            <v>7.1.3</v>
          </cell>
          <cell r="B347" t="str">
            <v>Forma p/ concreto estrutural/tampa</v>
          </cell>
          <cell r="C347" t="str">
            <v>m²</v>
          </cell>
          <cell r="D347">
            <v>8</v>
          </cell>
          <cell r="E347">
            <v>54.3</v>
          </cell>
          <cell r="F347">
            <v>434.4</v>
          </cell>
        </row>
        <row r="348">
          <cell r="A348" t="str">
            <v>7.1.4</v>
          </cell>
          <cell r="B348" t="str">
            <v>Aço especial CA-50/60</v>
          </cell>
          <cell r="C348" t="str">
            <v>kg</v>
          </cell>
          <cell r="D348">
            <v>500</v>
          </cell>
          <cell r="E348">
            <v>7.5</v>
          </cell>
          <cell r="F348">
            <v>3750</v>
          </cell>
        </row>
        <row r="349">
          <cell r="A349" t="str">
            <v>7.1.5</v>
          </cell>
          <cell r="B349" t="str">
            <v>Dem.Concreto Armado  c/Martelo Pneum</v>
          </cell>
          <cell r="C349" t="str">
            <v>m³</v>
          </cell>
          <cell r="D349">
            <v>0</v>
          </cell>
          <cell r="E349">
            <v>537.9</v>
          </cell>
          <cell r="F349">
            <v>0</v>
          </cell>
        </row>
        <row r="350">
          <cell r="A350" t="str">
            <v>7.1.6</v>
          </cell>
          <cell r="B350" t="str">
            <v>Concreto simples (fck=15MPa) com armação superficial</v>
          </cell>
          <cell r="C350" t="str">
            <v>m³</v>
          </cell>
          <cell r="D350">
            <v>12</v>
          </cell>
          <cell r="E350">
            <v>1402.15</v>
          </cell>
          <cell r="F350">
            <v>16825.8</v>
          </cell>
        </row>
        <row r="351">
          <cell r="B351" t="str">
            <v>SubTotal item7.1</v>
          </cell>
          <cell r="F351">
            <v>33630.400000000001</v>
          </cell>
        </row>
        <row r="353">
          <cell r="A353" t="str">
            <v>7.2</v>
          </cell>
          <cell r="B353" t="str">
            <v>Remoção de Ensecadeiras</v>
          </cell>
          <cell r="C353" t="str">
            <v>m³</v>
          </cell>
          <cell r="D353">
            <v>500</v>
          </cell>
          <cell r="E353">
            <v>5.76</v>
          </cell>
          <cell r="F353">
            <v>2880</v>
          </cell>
        </row>
        <row r="354">
          <cell r="B354" t="str">
            <v>SutTotal item 7.2</v>
          </cell>
          <cell r="F354">
            <v>2880</v>
          </cell>
        </row>
        <row r="356">
          <cell r="A356" t="str">
            <v>7.3</v>
          </cell>
          <cell r="B356" t="str">
            <v xml:space="preserve">Construção do Abrigo do CN-03 </v>
          </cell>
        </row>
        <row r="357">
          <cell r="A357" t="str">
            <v>7.3.1</v>
          </cell>
          <cell r="B357" t="str">
            <v>Construção do Abrigo das Unidades Hidáulicas do Painel da Automação e da Entrada de Energia Coelba, conforme Projeto anexo</v>
          </cell>
          <cell r="C357" t="str">
            <v>m²</v>
          </cell>
          <cell r="D357">
            <v>35</v>
          </cell>
          <cell r="E357" t="str">
            <v>(incluso no item 7.1)</v>
          </cell>
        </row>
        <row r="358">
          <cell r="B358" t="str">
            <v>SubTotal item 7.3</v>
          </cell>
          <cell r="F358">
            <v>0</v>
          </cell>
        </row>
        <row r="360">
          <cell r="A360" t="str">
            <v>7.4</v>
          </cell>
          <cell r="B360" t="str">
            <v>Urbanização da Área do Entorno do Abrigo CN-03</v>
          </cell>
        </row>
        <row r="361">
          <cell r="A361" t="str">
            <v>7.4.1</v>
          </cell>
          <cell r="B361" t="str">
            <v>Meia cana de concreto, diâmetro = 0,30m</v>
          </cell>
          <cell r="C361" t="str">
            <v>m</v>
          </cell>
          <cell r="D361">
            <v>50</v>
          </cell>
          <cell r="E361">
            <v>37.78</v>
          </cell>
          <cell r="F361">
            <v>1889</v>
          </cell>
        </row>
        <row r="362">
          <cell r="A362" t="str">
            <v>7.4.2</v>
          </cell>
          <cell r="B362" t="str">
            <v>Meio-fio de concreto</v>
          </cell>
          <cell r="C362" t="str">
            <v>m</v>
          </cell>
          <cell r="D362">
            <v>80</v>
          </cell>
          <cell r="E362">
            <v>37.61</v>
          </cell>
          <cell r="F362">
            <v>3008.8</v>
          </cell>
        </row>
        <row r="363">
          <cell r="A363" t="str">
            <v>7.4.3</v>
          </cell>
          <cell r="B363" t="str">
            <v>Cerca de delimitação área CN-03, conforme proj. anexo (mourão de concreto e arame farpado com 9 fios)</v>
          </cell>
          <cell r="C363" t="str">
            <v>m</v>
          </cell>
          <cell r="D363">
            <v>120</v>
          </cell>
          <cell r="E363">
            <v>26.75</v>
          </cell>
          <cell r="F363">
            <v>3210</v>
          </cell>
        </row>
        <row r="364">
          <cell r="A364" t="str">
            <v>7.4.4</v>
          </cell>
          <cell r="B364" t="str">
            <v>Fornecimento e espalhamento de brita n°01 na área externa do Abrigo CN-02</v>
          </cell>
          <cell r="C364" t="str">
            <v>m³</v>
          </cell>
          <cell r="D364">
            <v>3</v>
          </cell>
          <cell r="E364">
            <v>53.38</v>
          </cell>
          <cell r="F364">
            <v>160.13999999999999</v>
          </cell>
        </row>
        <row r="365">
          <cell r="B365" t="str">
            <v>SutTotal item 7.4</v>
          </cell>
          <cell r="F365">
            <v>8267.94</v>
          </cell>
        </row>
        <row r="368">
          <cell r="B368" t="str">
            <v>TOTAL ITEM 7</v>
          </cell>
          <cell r="F368">
            <v>44778.34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39"/>
  <sheetViews>
    <sheetView tabSelected="1" topLeftCell="A4" zoomScaleNormal="100" zoomScaleSheetLayoutView="100" workbookViewId="0">
      <selection activeCell="A6" sqref="A6:C6"/>
    </sheetView>
  </sheetViews>
  <sheetFormatPr defaultRowHeight="12.75" x14ac:dyDescent="0.2"/>
  <cols>
    <col min="1" max="1" width="5.7109375" style="1" customWidth="1"/>
    <col min="2" max="2" width="36.140625" style="1" customWidth="1"/>
    <col min="3" max="3" width="6.140625" style="1" customWidth="1"/>
    <col min="4" max="4" width="14.28515625" style="1" customWidth="1"/>
    <col min="5" max="5" width="17.7109375" style="1" customWidth="1"/>
    <col min="6" max="7" width="16.7109375" style="1" customWidth="1"/>
    <col min="8" max="16384" width="9.140625" style="1"/>
  </cols>
  <sheetData>
    <row r="1" spans="1:11" ht="15" customHeight="1" x14ac:dyDescent="0.2">
      <c r="A1" s="153" t="s">
        <v>0</v>
      </c>
      <c r="B1" s="154"/>
      <c r="C1" s="154"/>
      <c r="D1" s="154"/>
      <c r="E1" s="154"/>
      <c r="F1" s="93" t="s">
        <v>1</v>
      </c>
      <c r="G1" s="101"/>
    </row>
    <row r="2" spans="1:11" ht="15" customHeight="1" x14ac:dyDescent="0.2">
      <c r="A2" s="155"/>
      <c r="B2" s="156"/>
      <c r="C2" s="156"/>
      <c r="D2" s="156"/>
      <c r="E2" s="156"/>
      <c r="F2" s="94" t="s">
        <v>18</v>
      </c>
      <c r="G2" s="102"/>
    </row>
    <row r="3" spans="1:11" ht="15" customHeight="1" x14ac:dyDescent="0.2">
      <c r="A3" s="157" t="s">
        <v>2</v>
      </c>
      <c r="B3" s="158"/>
      <c r="C3" s="158"/>
      <c r="D3" s="158"/>
      <c r="E3" s="158"/>
      <c r="F3" s="159"/>
      <c r="G3" s="103"/>
    </row>
    <row r="4" spans="1:11" ht="15" customHeight="1" x14ac:dyDescent="0.2">
      <c r="A4" s="160"/>
      <c r="B4" s="161"/>
      <c r="C4" s="161"/>
      <c r="D4" s="161"/>
      <c r="E4" s="161"/>
      <c r="F4" s="162"/>
      <c r="G4" s="104"/>
    </row>
    <row r="5" spans="1:11" ht="15" customHeight="1" x14ac:dyDescent="0.2">
      <c r="A5" s="163" t="s">
        <v>9</v>
      </c>
      <c r="B5" s="134"/>
      <c r="C5" s="134"/>
      <c r="D5" s="164" t="s">
        <v>107</v>
      </c>
      <c r="E5" s="165"/>
      <c r="F5" s="95" t="s">
        <v>3</v>
      </c>
      <c r="G5" s="105"/>
    </row>
    <row r="6" spans="1:11" ht="68.25" customHeight="1" x14ac:dyDescent="0.2">
      <c r="A6" s="128" t="s">
        <v>137</v>
      </c>
      <c r="B6" s="129"/>
      <c r="C6" s="130"/>
      <c r="D6" s="131" t="s">
        <v>138</v>
      </c>
      <c r="E6" s="132"/>
      <c r="F6" s="96"/>
      <c r="G6" s="106"/>
    </row>
    <row r="7" spans="1:11" ht="15" customHeight="1" x14ac:dyDescent="0.2">
      <c r="A7" s="97" t="s">
        <v>10</v>
      </c>
      <c r="B7" s="6" t="s">
        <v>13</v>
      </c>
      <c r="C7" s="7" t="s">
        <v>11</v>
      </c>
      <c r="D7" s="8" t="s">
        <v>12</v>
      </c>
      <c r="E7" s="8" t="s">
        <v>16</v>
      </c>
      <c r="F7" s="98" t="s">
        <v>17</v>
      </c>
      <c r="G7" s="107"/>
    </row>
    <row r="8" spans="1:11" s="2" customFormat="1" ht="39" customHeight="1" x14ac:dyDescent="0.2">
      <c r="A8" s="67" t="s">
        <v>56</v>
      </c>
      <c r="B8" s="58" t="s">
        <v>70</v>
      </c>
      <c r="C8" s="16"/>
      <c r="D8" s="16"/>
      <c r="E8" s="59"/>
      <c r="F8" s="99"/>
      <c r="G8" s="108"/>
      <c r="J8" s="1"/>
      <c r="K8" s="1"/>
    </row>
    <row r="9" spans="1:11" ht="15" customHeight="1" x14ac:dyDescent="0.2">
      <c r="A9" s="68" t="s">
        <v>57</v>
      </c>
      <c r="B9" s="11" t="s">
        <v>111</v>
      </c>
      <c r="C9" s="12" t="s">
        <v>58</v>
      </c>
      <c r="D9" s="119">
        <v>1</v>
      </c>
      <c r="E9" s="115">
        <v>100000</v>
      </c>
      <c r="F9" s="116">
        <f>ROUND(E9*D9,2)</f>
        <v>100000</v>
      </c>
      <c r="G9" s="109"/>
    </row>
    <row r="10" spans="1:11" ht="15" customHeight="1" x14ac:dyDescent="0.2">
      <c r="A10" s="68" t="s">
        <v>59</v>
      </c>
      <c r="B10" s="11" t="s">
        <v>112</v>
      </c>
      <c r="C10" s="12" t="s">
        <v>19</v>
      </c>
      <c r="D10" s="114">
        <v>203.42</v>
      </c>
      <c r="E10" s="115">
        <v>504</v>
      </c>
      <c r="F10" s="116">
        <f t="shared" ref="F10:F16" si="0">ROUND(E10*D10,2)</f>
        <v>102523.68</v>
      </c>
      <c r="G10" s="109"/>
    </row>
    <row r="11" spans="1:11" ht="15" customHeight="1" x14ac:dyDescent="0.2">
      <c r="A11" s="68" t="s">
        <v>60</v>
      </c>
      <c r="B11" s="11" t="s">
        <v>66</v>
      </c>
      <c r="C11" s="12" t="s">
        <v>19</v>
      </c>
      <c r="D11" s="114">
        <v>203.42</v>
      </c>
      <c r="E11" s="115">
        <v>258</v>
      </c>
      <c r="F11" s="116">
        <f t="shared" si="0"/>
        <v>52482.36</v>
      </c>
      <c r="G11" s="109"/>
    </row>
    <row r="12" spans="1:11" ht="15" customHeight="1" x14ac:dyDescent="0.2">
      <c r="A12" s="68" t="s">
        <v>61</v>
      </c>
      <c r="B12" s="11" t="s">
        <v>83</v>
      </c>
      <c r="C12" s="12" t="s">
        <v>19</v>
      </c>
      <c r="D12" s="114">
        <v>20</v>
      </c>
      <c r="E12" s="115">
        <v>2650</v>
      </c>
      <c r="F12" s="116">
        <f t="shared" si="0"/>
        <v>53000</v>
      </c>
      <c r="G12" s="109"/>
    </row>
    <row r="13" spans="1:11" ht="15" customHeight="1" x14ac:dyDescent="0.2">
      <c r="A13" s="68" t="s">
        <v>62</v>
      </c>
      <c r="B13" s="11" t="s">
        <v>67</v>
      </c>
      <c r="C13" s="12" t="s">
        <v>19</v>
      </c>
      <c r="D13" s="114">
        <v>203.42</v>
      </c>
      <c r="E13" s="115">
        <v>138</v>
      </c>
      <c r="F13" s="116">
        <f t="shared" si="0"/>
        <v>28071.96</v>
      </c>
      <c r="G13" s="109"/>
    </row>
    <row r="14" spans="1:11" ht="15" customHeight="1" x14ac:dyDescent="0.2">
      <c r="A14" s="68" t="s">
        <v>63</v>
      </c>
      <c r="B14" s="11" t="s">
        <v>113</v>
      </c>
      <c r="C14" s="12" t="s">
        <v>19</v>
      </c>
      <c r="D14" s="114">
        <v>203.42</v>
      </c>
      <c r="E14" s="115">
        <v>324</v>
      </c>
      <c r="F14" s="116">
        <f t="shared" si="0"/>
        <v>65908.08</v>
      </c>
      <c r="G14" s="109"/>
    </row>
    <row r="15" spans="1:11" ht="15" customHeight="1" x14ac:dyDescent="0.2">
      <c r="A15" s="68" t="s">
        <v>64</v>
      </c>
      <c r="B15" s="11" t="s">
        <v>114</v>
      </c>
      <c r="C15" s="12" t="s">
        <v>68</v>
      </c>
      <c r="D15" s="120">
        <v>6</v>
      </c>
      <c r="E15" s="115">
        <v>8716</v>
      </c>
      <c r="F15" s="116">
        <f t="shared" si="0"/>
        <v>52296</v>
      </c>
      <c r="G15" s="109"/>
    </row>
    <row r="16" spans="1:11" ht="15" customHeight="1" x14ac:dyDescent="0.2">
      <c r="A16" s="68" t="s">
        <v>65</v>
      </c>
      <c r="B16" s="11" t="s">
        <v>115</v>
      </c>
      <c r="C16" s="12" t="s">
        <v>68</v>
      </c>
      <c r="D16" s="120">
        <v>1</v>
      </c>
      <c r="E16" s="115">
        <v>15340</v>
      </c>
      <c r="F16" s="116">
        <f t="shared" si="0"/>
        <v>15340</v>
      </c>
      <c r="G16" s="109"/>
    </row>
    <row r="17" spans="1:7" ht="15" customHeight="1" x14ac:dyDescent="0.2">
      <c r="A17" s="126" t="s">
        <v>69</v>
      </c>
      <c r="B17" s="127"/>
      <c r="C17" s="127"/>
      <c r="D17" s="127"/>
      <c r="E17" s="127"/>
      <c r="F17" s="117">
        <f>SUM(F9:F16)</f>
        <v>469622.08</v>
      </c>
      <c r="G17" s="108"/>
    </row>
    <row r="18" spans="1:7" s="2" customFormat="1" ht="33.75" x14ac:dyDescent="0.2">
      <c r="A18" s="67" t="s">
        <v>71</v>
      </c>
      <c r="B18" s="62" t="s">
        <v>133</v>
      </c>
      <c r="C18" s="9" t="s">
        <v>78</v>
      </c>
      <c r="D18" s="8" t="s">
        <v>79</v>
      </c>
      <c r="E18" s="8" t="s">
        <v>16</v>
      </c>
      <c r="F18" s="100" t="s">
        <v>17</v>
      </c>
      <c r="G18" s="107"/>
    </row>
    <row r="19" spans="1:7" s="2" customFormat="1" ht="15" customHeight="1" x14ac:dyDescent="0.2">
      <c r="A19" s="68" t="s">
        <v>72</v>
      </c>
      <c r="B19" s="11" t="s">
        <v>125</v>
      </c>
      <c r="C19" s="12" t="s">
        <v>68</v>
      </c>
      <c r="D19" s="114">
        <v>1</v>
      </c>
      <c r="E19" s="112">
        <v>100000</v>
      </c>
      <c r="F19" s="116">
        <f t="shared" ref="F19:F28" si="1">ROUND(D19*E19,2)</f>
        <v>100000</v>
      </c>
      <c r="G19" s="109"/>
    </row>
    <row r="20" spans="1:7" s="2" customFormat="1" ht="15" customHeight="1" x14ac:dyDescent="0.2">
      <c r="A20" s="68" t="s">
        <v>73</v>
      </c>
      <c r="B20" s="11" t="s">
        <v>123</v>
      </c>
      <c r="C20" s="12" t="s">
        <v>80</v>
      </c>
      <c r="D20" s="114">
        <v>203.42</v>
      </c>
      <c r="E20" s="112">
        <v>500</v>
      </c>
      <c r="F20" s="116">
        <f t="shared" si="1"/>
        <v>101710</v>
      </c>
      <c r="G20" s="109"/>
    </row>
    <row r="21" spans="1:7" s="2" customFormat="1" ht="15" customHeight="1" x14ac:dyDescent="0.2">
      <c r="A21" s="68" t="s">
        <v>74</v>
      </c>
      <c r="B21" s="11" t="s">
        <v>126</v>
      </c>
      <c r="C21" s="12" t="s">
        <v>19</v>
      </c>
      <c r="D21" s="114">
        <v>203.42</v>
      </c>
      <c r="E21" s="112">
        <v>430</v>
      </c>
      <c r="F21" s="116">
        <f t="shared" si="1"/>
        <v>87470.6</v>
      </c>
      <c r="G21" s="109"/>
    </row>
    <row r="22" spans="1:7" s="2" customFormat="1" ht="15" customHeight="1" x14ac:dyDescent="0.2">
      <c r="A22" s="68" t="s">
        <v>75</v>
      </c>
      <c r="B22" s="11" t="s">
        <v>127</v>
      </c>
      <c r="C22" s="12" t="s">
        <v>68</v>
      </c>
      <c r="D22" s="114">
        <v>255</v>
      </c>
      <c r="E22" s="112">
        <v>72</v>
      </c>
      <c r="F22" s="116">
        <f t="shared" si="1"/>
        <v>18360</v>
      </c>
      <c r="G22" s="109"/>
    </row>
    <row r="23" spans="1:7" s="2" customFormat="1" ht="15" customHeight="1" x14ac:dyDescent="0.2">
      <c r="A23" s="68" t="s">
        <v>76</v>
      </c>
      <c r="B23" s="11" t="s">
        <v>81</v>
      </c>
      <c r="C23" s="12" t="s">
        <v>68</v>
      </c>
      <c r="D23" s="114">
        <v>1</v>
      </c>
      <c r="E23" s="112">
        <v>29560</v>
      </c>
      <c r="F23" s="116">
        <f t="shared" si="1"/>
        <v>29560</v>
      </c>
      <c r="G23" s="109"/>
    </row>
    <row r="24" spans="1:7" s="2" customFormat="1" ht="15" customHeight="1" x14ac:dyDescent="0.2">
      <c r="A24" s="68" t="s">
        <v>77</v>
      </c>
      <c r="B24" s="11" t="s">
        <v>128</v>
      </c>
      <c r="C24" s="12" t="s">
        <v>68</v>
      </c>
      <c r="D24" s="114">
        <v>5</v>
      </c>
      <c r="E24" s="112">
        <v>250</v>
      </c>
      <c r="F24" s="116">
        <f t="shared" si="1"/>
        <v>1250</v>
      </c>
      <c r="G24" s="109"/>
    </row>
    <row r="25" spans="1:7" s="2" customFormat="1" ht="15" customHeight="1" x14ac:dyDescent="0.2">
      <c r="A25" s="68" t="s">
        <v>99</v>
      </c>
      <c r="B25" s="11" t="s">
        <v>84</v>
      </c>
      <c r="C25" s="12" t="s">
        <v>68</v>
      </c>
      <c r="D25" s="114">
        <v>221</v>
      </c>
      <c r="E25" s="112">
        <v>241</v>
      </c>
      <c r="F25" s="116">
        <f t="shared" si="1"/>
        <v>53261</v>
      </c>
      <c r="G25" s="109"/>
    </row>
    <row r="26" spans="1:7" s="2" customFormat="1" ht="15" customHeight="1" x14ac:dyDescent="0.2">
      <c r="A26" s="122" t="s">
        <v>118</v>
      </c>
      <c r="B26" s="11" t="s">
        <v>85</v>
      </c>
      <c r="C26" s="12" t="s">
        <v>68</v>
      </c>
      <c r="D26" s="114">
        <v>255</v>
      </c>
      <c r="E26" s="112">
        <v>435</v>
      </c>
      <c r="F26" s="116">
        <f t="shared" si="1"/>
        <v>110925</v>
      </c>
      <c r="G26" s="108"/>
    </row>
    <row r="27" spans="1:7" s="2" customFormat="1" ht="15" customHeight="1" x14ac:dyDescent="0.2">
      <c r="A27" s="122" t="s">
        <v>129</v>
      </c>
      <c r="B27" s="11" t="s">
        <v>130</v>
      </c>
      <c r="C27" s="12" t="s">
        <v>68</v>
      </c>
      <c r="D27" s="114">
        <v>6</v>
      </c>
      <c r="E27" s="112">
        <v>7860</v>
      </c>
      <c r="F27" s="116">
        <f t="shared" si="1"/>
        <v>47160</v>
      </c>
      <c r="G27" s="108"/>
    </row>
    <row r="28" spans="1:7" s="2" customFormat="1" ht="15" customHeight="1" x14ac:dyDescent="0.2">
      <c r="A28" s="122" t="s">
        <v>131</v>
      </c>
      <c r="B28" s="11" t="s">
        <v>132</v>
      </c>
      <c r="C28" s="12" t="s">
        <v>68</v>
      </c>
      <c r="D28" s="114">
        <v>1</v>
      </c>
      <c r="E28" s="112">
        <v>18540</v>
      </c>
      <c r="F28" s="116">
        <f t="shared" si="1"/>
        <v>18540</v>
      </c>
      <c r="G28" s="108"/>
    </row>
    <row r="29" spans="1:7" s="2" customFormat="1" ht="13.5" customHeight="1" x14ac:dyDescent="0.2">
      <c r="A29" s="123" t="s">
        <v>82</v>
      </c>
      <c r="B29" s="124"/>
      <c r="C29" s="124"/>
      <c r="D29" s="124"/>
      <c r="E29" s="124"/>
      <c r="F29" s="118">
        <f>SUM(F19:F28)</f>
        <v>568236.6</v>
      </c>
      <c r="G29" s="107"/>
    </row>
    <row r="30" spans="1:7" s="2" customFormat="1" ht="24" customHeight="1" x14ac:dyDescent="0.2">
      <c r="A30" s="148" t="s">
        <v>136</v>
      </c>
      <c r="B30" s="149"/>
      <c r="C30" s="150">
        <f>F17+F29</f>
        <v>1037858.6799999999</v>
      </c>
      <c r="D30" s="151"/>
      <c r="E30" s="151"/>
      <c r="F30" s="152"/>
      <c r="G30" s="107"/>
    </row>
    <row r="31" spans="1:7" ht="15" customHeight="1" x14ac:dyDescent="0.2">
      <c r="A31" s="139" t="s">
        <v>8</v>
      </c>
      <c r="B31" s="140"/>
      <c r="C31" s="140"/>
      <c r="D31" s="140"/>
      <c r="E31" s="140"/>
      <c r="F31" s="141"/>
      <c r="G31" s="110"/>
    </row>
    <row r="32" spans="1:7" ht="15" customHeight="1" x14ac:dyDescent="0.2">
      <c r="A32" s="142" t="s">
        <v>86</v>
      </c>
      <c r="B32" s="143"/>
      <c r="C32" s="143"/>
      <c r="D32" s="143"/>
      <c r="E32" s="143"/>
      <c r="F32" s="144"/>
      <c r="G32" s="106"/>
    </row>
    <row r="33" spans="1:7" ht="15" customHeight="1" x14ac:dyDescent="0.2">
      <c r="A33" s="142" t="s">
        <v>98</v>
      </c>
      <c r="B33" s="143"/>
      <c r="C33" s="143"/>
      <c r="D33" s="143"/>
      <c r="E33" s="143"/>
      <c r="F33" s="144"/>
      <c r="G33" s="106"/>
    </row>
    <row r="34" spans="1:7" s="3" customFormat="1" ht="15" customHeight="1" x14ac:dyDescent="0.2">
      <c r="A34" s="133" t="s">
        <v>21</v>
      </c>
      <c r="B34" s="134"/>
      <c r="C34" s="134"/>
      <c r="D34" s="134"/>
      <c r="E34" s="134"/>
      <c r="F34" s="135"/>
      <c r="G34" s="105"/>
    </row>
    <row r="35" spans="1:7" s="3" customFormat="1" ht="15" customHeight="1" x14ac:dyDescent="0.2">
      <c r="A35" s="133" t="s">
        <v>22</v>
      </c>
      <c r="B35" s="134"/>
      <c r="C35" s="134"/>
      <c r="D35" s="134"/>
      <c r="E35" s="134"/>
      <c r="F35" s="135"/>
      <c r="G35" s="105"/>
    </row>
    <row r="36" spans="1:7" s="3" customFormat="1" ht="15" customHeight="1" x14ac:dyDescent="0.2">
      <c r="A36" s="145" t="s">
        <v>54</v>
      </c>
      <c r="B36" s="146"/>
      <c r="C36" s="146"/>
      <c r="D36" s="146"/>
      <c r="E36" s="146"/>
      <c r="F36" s="147"/>
      <c r="G36" s="55"/>
    </row>
    <row r="37" spans="1:7" s="3" customFormat="1" ht="15" customHeight="1" x14ac:dyDescent="0.2">
      <c r="A37" s="136"/>
      <c r="B37" s="137"/>
      <c r="C37" s="137"/>
      <c r="D37" s="137"/>
      <c r="E37" s="137"/>
      <c r="F37" s="138"/>
      <c r="G37" s="56"/>
    </row>
    <row r="39" spans="1:7" x14ac:dyDescent="0.2">
      <c r="A39" s="1" t="s">
        <v>109</v>
      </c>
      <c r="B39" s="125" t="s">
        <v>110</v>
      </c>
      <c r="C39" s="125"/>
      <c r="D39" s="125"/>
      <c r="E39" s="125"/>
      <c r="F39" s="125"/>
    </row>
  </sheetData>
  <mergeCells count="18">
    <mergeCell ref="A1:E2"/>
    <mergeCell ref="A3:F3"/>
    <mergeCell ref="A4:F4"/>
    <mergeCell ref="A5:C5"/>
    <mergeCell ref="D5:E5"/>
    <mergeCell ref="B39:F39"/>
    <mergeCell ref="A17:E17"/>
    <mergeCell ref="A6:C6"/>
    <mergeCell ref="D6:E6"/>
    <mergeCell ref="A35:F35"/>
    <mergeCell ref="A37:F37"/>
    <mergeCell ref="A31:F31"/>
    <mergeCell ref="A32:F32"/>
    <mergeCell ref="A33:F33"/>
    <mergeCell ref="A36:F36"/>
    <mergeCell ref="A34:F34"/>
    <mergeCell ref="A30:B30"/>
    <mergeCell ref="C30:F30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5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 summaryRight="0"/>
    <pageSetUpPr fitToPage="1"/>
  </sheetPr>
  <dimension ref="A1:K50"/>
  <sheetViews>
    <sheetView topLeftCell="A4" zoomScaleNormal="100" zoomScaleSheetLayoutView="100" workbookViewId="0">
      <selection activeCell="K15" sqref="K15"/>
    </sheetView>
  </sheetViews>
  <sheetFormatPr defaultRowHeight="12.75" x14ac:dyDescent="0.2"/>
  <cols>
    <col min="1" max="1" width="7" style="1" customWidth="1"/>
    <col min="2" max="2" width="38.85546875" style="1" customWidth="1"/>
    <col min="3" max="3" width="7" style="1" customWidth="1"/>
    <col min="4" max="4" width="9.42578125" style="4" customWidth="1"/>
    <col min="5" max="5" width="15" style="1" customWidth="1"/>
    <col min="6" max="6" width="14.7109375" style="1" customWidth="1"/>
    <col min="7" max="7" width="12.140625" style="1" customWidth="1"/>
    <col min="8" max="8" width="13.28515625" style="1" customWidth="1"/>
    <col min="9" max="9" width="12.7109375" style="3" customWidth="1"/>
    <col min="10" max="10" width="11" style="1" customWidth="1"/>
    <col min="11" max="12" width="10.7109375" style="1" customWidth="1"/>
    <col min="13" max="17" width="5.7109375" style="1" customWidth="1"/>
    <col min="18" max="16384" width="9.140625" style="1"/>
  </cols>
  <sheetData>
    <row r="1" spans="1:11" ht="15" customHeight="1" x14ac:dyDescent="0.2">
      <c r="A1" s="153" t="s">
        <v>14</v>
      </c>
      <c r="B1" s="154"/>
      <c r="C1" s="154"/>
      <c r="D1" s="154"/>
      <c r="E1" s="154"/>
      <c r="F1" s="154"/>
      <c r="G1" s="167" t="s">
        <v>97</v>
      </c>
      <c r="H1" s="168"/>
    </row>
    <row r="2" spans="1:11" ht="15" customHeight="1" x14ac:dyDescent="0.2">
      <c r="A2" s="155"/>
      <c r="B2" s="156"/>
      <c r="C2" s="156"/>
      <c r="D2" s="156"/>
      <c r="E2" s="156"/>
      <c r="F2" s="156"/>
      <c r="G2" s="169"/>
      <c r="H2" s="170"/>
    </row>
    <row r="3" spans="1:11" s="13" customFormat="1" ht="15" customHeight="1" x14ac:dyDescent="0.2">
      <c r="A3" s="166" t="s">
        <v>2</v>
      </c>
      <c r="B3" s="165"/>
      <c r="C3" s="165"/>
      <c r="D3" s="165"/>
      <c r="E3" s="165"/>
      <c r="F3" s="165"/>
      <c r="G3" s="165"/>
      <c r="H3" s="63"/>
      <c r="I3" s="5"/>
    </row>
    <row r="4" spans="1:11" s="13" customFormat="1" ht="15" customHeight="1" x14ac:dyDescent="0.2">
      <c r="A4" s="64"/>
      <c r="B4" s="57"/>
      <c r="C4" s="57"/>
      <c r="D4" s="57"/>
      <c r="E4" s="57"/>
      <c r="F4" s="57"/>
      <c r="G4" s="57"/>
      <c r="H4" s="69"/>
      <c r="I4" s="5"/>
    </row>
    <row r="5" spans="1:11" s="13" customFormat="1" ht="15" customHeight="1" x14ac:dyDescent="0.2">
      <c r="A5" s="70" t="s">
        <v>9</v>
      </c>
      <c r="B5" s="55"/>
      <c r="C5" s="164" t="s">
        <v>107</v>
      </c>
      <c r="D5" s="165"/>
      <c r="E5" s="165"/>
      <c r="F5" s="165"/>
      <c r="G5" s="171"/>
      <c r="H5" s="65" t="s">
        <v>3</v>
      </c>
      <c r="I5" s="5"/>
    </row>
    <row r="6" spans="1:11" s="13" customFormat="1" ht="55.5" customHeight="1" x14ac:dyDescent="0.2">
      <c r="A6" s="175" t="s">
        <v>139</v>
      </c>
      <c r="B6" s="176"/>
      <c r="C6" s="172" t="s">
        <v>138</v>
      </c>
      <c r="D6" s="173"/>
      <c r="E6" s="173"/>
      <c r="F6" s="173"/>
      <c r="G6" s="174"/>
      <c r="H6" s="66"/>
      <c r="I6" s="5"/>
    </row>
    <row r="7" spans="1:11" s="13" customFormat="1" ht="21.75" customHeight="1" x14ac:dyDescent="0.2">
      <c r="A7" s="203" t="s">
        <v>92</v>
      </c>
      <c r="B7" s="204"/>
      <c r="C7" s="204"/>
      <c r="D7" s="204"/>
      <c r="E7" s="204"/>
      <c r="F7" s="204"/>
      <c r="G7" s="204"/>
      <c r="H7" s="205"/>
      <c r="I7" s="5"/>
    </row>
    <row r="8" spans="1:11" s="13" customFormat="1" ht="15" customHeight="1" x14ac:dyDescent="0.2">
      <c r="A8" s="213" t="s">
        <v>10</v>
      </c>
      <c r="B8" s="201" t="s">
        <v>20</v>
      </c>
      <c r="C8" s="198" t="s">
        <v>11</v>
      </c>
      <c r="D8" s="198" t="s">
        <v>15</v>
      </c>
      <c r="E8" s="210" t="s">
        <v>104</v>
      </c>
      <c r="F8" s="211"/>
      <c r="G8" s="211"/>
      <c r="H8" s="212"/>
      <c r="I8" s="14"/>
    </row>
    <row r="9" spans="1:11" s="13" customFormat="1" ht="15" customHeight="1" x14ac:dyDescent="0.2">
      <c r="A9" s="214"/>
      <c r="B9" s="202"/>
      <c r="C9" s="199"/>
      <c r="D9" s="199"/>
      <c r="E9" s="181" t="s">
        <v>100</v>
      </c>
      <c r="F9" s="181" t="s">
        <v>101</v>
      </c>
      <c r="G9" s="181" t="s">
        <v>103</v>
      </c>
      <c r="H9" s="183" t="s">
        <v>102</v>
      </c>
      <c r="I9" s="14"/>
    </row>
    <row r="10" spans="1:11" s="13" customFormat="1" ht="15" customHeight="1" x14ac:dyDescent="0.2">
      <c r="A10" s="67" t="s">
        <v>56</v>
      </c>
      <c r="B10" s="9" t="s">
        <v>87</v>
      </c>
      <c r="C10" s="200"/>
      <c r="D10" s="200"/>
      <c r="E10" s="182"/>
      <c r="F10" s="182"/>
      <c r="G10" s="182"/>
      <c r="H10" s="184"/>
      <c r="I10" s="14"/>
    </row>
    <row r="11" spans="1:11" s="13" customFormat="1" ht="15" customHeight="1" x14ac:dyDescent="0.2">
      <c r="A11" s="68" t="s">
        <v>59</v>
      </c>
      <c r="B11" s="11" t="s">
        <v>112</v>
      </c>
      <c r="C11" s="12" t="s">
        <v>19</v>
      </c>
      <c r="D11" s="10">
        <v>203.42</v>
      </c>
      <c r="E11" s="111">
        <v>0</v>
      </c>
      <c r="F11" s="111">
        <v>0</v>
      </c>
      <c r="G11" s="111">
        <v>0</v>
      </c>
      <c r="H11" s="113">
        <v>0</v>
      </c>
      <c r="I11" s="15"/>
    </row>
    <row r="12" spans="1:11" s="13" customFormat="1" ht="15" customHeight="1" x14ac:dyDescent="0.2">
      <c r="A12" s="68" t="s">
        <v>60</v>
      </c>
      <c r="B12" s="11" t="s">
        <v>66</v>
      </c>
      <c r="C12" s="12" t="s">
        <v>19</v>
      </c>
      <c r="D12" s="10">
        <v>203.42</v>
      </c>
      <c r="E12" s="111">
        <v>0</v>
      </c>
      <c r="F12" s="111">
        <v>0</v>
      </c>
      <c r="G12" s="111">
        <v>0</v>
      </c>
      <c r="H12" s="113">
        <v>0</v>
      </c>
      <c r="I12" s="15"/>
    </row>
    <row r="13" spans="1:11" s="13" customFormat="1" ht="15" customHeight="1" x14ac:dyDescent="0.2">
      <c r="A13" s="68" t="s">
        <v>62</v>
      </c>
      <c r="B13" s="11" t="s">
        <v>67</v>
      </c>
      <c r="C13" s="12" t="s">
        <v>19</v>
      </c>
      <c r="D13" s="10">
        <v>203.42</v>
      </c>
      <c r="E13" s="111">
        <v>0</v>
      </c>
      <c r="F13" s="111">
        <v>0</v>
      </c>
      <c r="G13" s="111">
        <v>0</v>
      </c>
      <c r="H13" s="113">
        <v>0</v>
      </c>
      <c r="I13" s="15"/>
    </row>
    <row r="14" spans="1:11" s="13" customFormat="1" ht="15" customHeight="1" x14ac:dyDescent="0.2">
      <c r="A14" s="68" t="s">
        <v>63</v>
      </c>
      <c r="B14" s="11" t="s">
        <v>121</v>
      </c>
      <c r="C14" s="12" t="s">
        <v>19</v>
      </c>
      <c r="D14" s="10">
        <v>203.42</v>
      </c>
      <c r="E14" s="111">
        <v>0</v>
      </c>
      <c r="F14" s="111">
        <v>0</v>
      </c>
      <c r="G14" s="111">
        <v>0</v>
      </c>
      <c r="H14" s="113">
        <v>0</v>
      </c>
      <c r="I14" s="15"/>
    </row>
    <row r="15" spans="1:11" s="13" customFormat="1" ht="15" customHeight="1" x14ac:dyDescent="0.2">
      <c r="A15" s="193" t="s">
        <v>88</v>
      </c>
      <c r="B15" s="194"/>
      <c r="C15" s="194"/>
      <c r="D15" s="194"/>
      <c r="E15" s="194"/>
      <c r="F15" s="194"/>
      <c r="G15" s="194"/>
      <c r="H15" s="195"/>
      <c r="I15" s="15"/>
      <c r="K15" s="71"/>
    </row>
    <row r="16" spans="1:11" s="13" customFormat="1" ht="15" customHeight="1" x14ac:dyDescent="0.2">
      <c r="A16" s="187" t="s">
        <v>90</v>
      </c>
      <c r="B16" s="188"/>
      <c r="C16" s="188"/>
      <c r="D16" s="189"/>
      <c r="E16" s="18">
        <f>SUM(E11:E14)</f>
        <v>0</v>
      </c>
      <c r="F16" s="18">
        <f t="shared" ref="F16:H16" si="0">SUM(F11:F14)</f>
        <v>0</v>
      </c>
      <c r="G16" s="18">
        <f t="shared" si="0"/>
        <v>0</v>
      </c>
      <c r="H16" s="18">
        <f t="shared" si="0"/>
        <v>0</v>
      </c>
      <c r="I16" s="15"/>
    </row>
    <row r="17" spans="1:10" s="13" customFormat="1" ht="15" customHeight="1" x14ac:dyDescent="0.2">
      <c r="A17" s="77" t="s">
        <v>57</v>
      </c>
      <c r="B17" s="78" t="s">
        <v>111</v>
      </c>
      <c r="C17" s="79" t="s">
        <v>58</v>
      </c>
      <c r="D17" s="80">
        <v>1</v>
      </c>
      <c r="E17" s="190">
        <v>0</v>
      </c>
      <c r="F17" s="191"/>
      <c r="G17" s="191"/>
      <c r="H17" s="192"/>
      <c r="I17" s="15"/>
    </row>
    <row r="18" spans="1:10" s="13" customFormat="1" ht="15" customHeight="1" x14ac:dyDescent="0.2">
      <c r="A18" s="68" t="s">
        <v>61</v>
      </c>
      <c r="B18" s="11" t="s">
        <v>120</v>
      </c>
      <c r="C18" s="79" t="s">
        <v>58</v>
      </c>
      <c r="D18" s="10">
        <v>20</v>
      </c>
      <c r="E18" s="190">
        <v>0</v>
      </c>
      <c r="F18" s="191"/>
      <c r="G18" s="191"/>
      <c r="H18" s="192"/>
      <c r="I18" s="15"/>
    </row>
    <row r="19" spans="1:10" s="13" customFormat="1" ht="15" customHeight="1" x14ac:dyDescent="0.2">
      <c r="A19" s="77" t="s">
        <v>64</v>
      </c>
      <c r="B19" s="78" t="s">
        <v>119</v>
      </c>
      <c r="C19" s="79" t="s">
        <v>68</v>
      </c>
      <c r="D19" s="80">
        <v>6</v>
      </c>
      <c r="E19" s="190">
        <v>0</v>
      </c>
      <c r="F19" s="191"/>
      <c r="G19" s="191"/>
      <c r="H19" s="192"/>
      <c r="I19" s="15"/>
    </row>
    <row r="20" spans="1:10" s="13" customFormat="1" ht="15" customHeight="1" x14ac:dyDescent="0.2">
      <c r="A20" s="77" t="s">
        <v>65</v>
      </c>
      <c r="B20" s="78" t="s">
        <v>122</v>
      </c>
      <c r="C20" s="79" t="s">
        <v>68</v>
      </c>
      <c r="D20" s="80">
        <v>1</v>
      </c>
      <c r="E20" s="190">
        <v>0</v>
      </c>
      <c r="F20" s="191"/>
      <c r="G20" s="191"/>
      <c r="H20" s="192"/>
      <c r="I20" s="15"/>
    </row>
    <row r="21" spans="1:10" s="13" customFormat="1" ht="15" customHeight="1" x14ac:dyDescent="0.2">
      <c r="A21" s="187" t="s">
        <v>89</v>
      </c>
      <c r="B21" s="188"/>
      <c r="C21" s="17"/>
      <c r="D21" s="206"/>
      <c r="E21" s="206"/>
      <c r="F21" s="206"/>
      <c r="G21" s="207"/>
      <c r="H21" s="76">
        <f>SUM(E17:H20)</f>
        <v>0</v>
      </c>
      <c r="I21" s="19"/>
      <c r="J21" s="73"/>
    </row>
    <row r="22" spans="1:10" s="13" customFormat="1" ht="15" customHeight="1" x14ac:dyDescent="0.2">
      <c r="A22" s="185" t="s">
        <v>91</v>
      </c>
      <c r="B22" s="186"/>
      <c r="C22" s="17"/>
      <c r="D22" s="206"/>
      <c r="E22" s="206"/>
      <c r="F22" s="207"/>
      <c r="G22" s="196">
        <f>E16+F16+G16:H16+H21</f>
        <v>0</v>
      </c>
      <c r="H22" s="197"/>
      <c r="I22" s="19"/>
      <c r="J22" s="23"/>
    </row>
    <row r="23" spans="1:10" s="13" customFormat="1" ht="15" customHeight="1" x14ac:dyDescent="0.2">
      <c r="A23" s="208" t="s">
        <v>4</v>
      </c>
      <c r="B23" s="140"/>
      <c r="C23" s="140"/>
      <c r="D23" s="140"/>
      <c r="E23" s="140"/>
      <c r="F23" s="141"/>
      <c r="G23" s="139" t="s">
        <v>5</v>
      </c>
      <c r="H23" s="209"/>
      <c r="I23" s="19"/>
      <c r="J23" s="23"/>
    </row>
    <row r="24" spans="1:10" s="13" customFormat="1" ht="15" customHeight="1" x14ac:dyDescent="0.2">
      <c r="A24" s="177"/>
      <c r="B24" s="178"/>
      <c r="C24" s="178"/>
      <c r="D24" s="178"/>
      <c r="E24" s="178"/>
      <c r="F24" s="179"/>
      <c r="G24" s="180"/>
      <c r="H24" s="162"/>
      <c r="I24" s="19"/>
      <c r="J24" s="23"/>
    </row>
    <row r="25" spans="1:10" s="13" customFormat="1" ht="15" customHeight="1" x14ac:dyDescent="0.2">
      <c r="A25" s="208" t="s">
        <v>6</v>
      </c>
      <c r="B25" s="140"/>
      <c r="C25" s="140"/>
      <c r="D25" s="140"/>
      <c r="E25" s="140"/>
      <c r="F25" s="141"/>
      <c r="G25" s="139" t="s">
        <v>7</v>
      </c>
      <c r="H25" s="209"/>
      <c r="I25" s="19"/>
      <c r="J25" s="23"/>
    </row>
    <row r="26" spans="1:10" s="13" customFormat="1" ht="15" customHeight="1" thickBot="1" x14ac:dyDescent="0.25">
      <c r="A26" s="216"/>
      <c r="B26" s="217"/>
      <c r="C26" s="217"/>
      <c r="D26" s="217"/>
      <c r="E26" s="217"/>
      <c r="F26" s="218"/>
      <c r="G26" s="219"/>
      <c r="H26" s="220"/>
      <c r="I26" s="19"/>
      <c r="J26" s="23"/>
    </row>
    <row r="27" spans="1:10" s="13" customFormat="1" ht="15" customHeight="1" x14ac:dyDescent="0.2">
      <c r="A27" s="221" t="s">
        <v>8</v>
      </c>
      <c r="B27" s="222"/>
      <c r="C27" s="222"/>
      <c r="D27" s="222"/>
      <c r="E27" s="222"/>
      <c r="F27" s="222"/>
      <c r="G27" s="222"/>
      <c r="H27" s="222"/>
      <c r="I27" s="19"/>
      <c r="J27" s="23"/>
    </row>
    <row r="28" spans="1:10" s="13" customFormat="1" ht="15" customHeight="1" x14ac:dyDescent="0.2">
      <c r="A28" s="133" t="s">
        <v>55</v>
      </c>
      <c r="B28" s="134"/>
      <c r="C28" s="134"/>
      <c r="D28" s="134"/>
      <c r="E28" s="134"/>
      <c r="F28" s="134"/>
      <c r="G28" s="134"/>
      <c r="H28" s="134"/>
      <c r="I28" s="19"/>
      <c r="J28" s="23"/>
    </row>
    <row r="29" spans="1:10" s="13" customFormat="1" ht="15" customHeight="1" x14ac:dyDescent="0.2">
      <c r="A29" s="136"/>
      <c r="B29" s="137"/>
      <c r="C29" s="137"/>
      <c r="D29" s="137"/>
      <c r="E29" s="137"/>
      <c r="F29" s="137"/>
      <c r="G29" s="137"/>
      <c r="H29" s="137"/>
      <c r="I29" s="19"/>
      <c r="J29" s="23"/>
    </row>
    <row r="30" spans="1:10" s="13" customFormat="1" ht="15" customHeight="1" x14ac:dyDescent="0.2">
      <c r="I30" s="19"/>
      <c r="J30" s="23"/>
    </row>
    <row r="31" spans="1:10" s="13" customFormat="1" ht="15" customHeight="1" x14ac:dyDescent="0.2">
      <c r="A31" s="13" t="s">
        <v>105</v>
      </c>
      <c r="B31" s="215" t="s">
        <v>106</v>
      </c>
      <c r="C31" s="215"/>
      <c r="D31" s="215"/>
      <c r="E31" s="215"/>
      <c r="F31" s="215"/>
      <c r="G31" s="215"/>
      <c r="H31" s="215"/>
      <c r="I31" s="19"/>
      <c r="J31" s="23"/>
    </row>
    <row r="32" spans="1:10" s="13" customFormat="1" ht="15" customHeight="1" x14ac:dyDescent="0.2">
      <c r="I32" s="19"/>
      <c r="J32" s="23"/>
    </row>
    <row r="33" spans="9:10" s="13" customFormat="1" ht="15" customHeight="1" x14ac:dyDescent="0.2">
      <c r="I33" s="19"/>
      <c r="J33" s="23"/>
    </row>
    <row r="34" spans="9:10" s="13" customFormat="1" ht="15" customHeight="1" x14ac:dyDescent="0.2">
      <c r="I34" s="19"/>
      <c r="J34" s="23"/>
    </row>
    <row r="35" spans="9:10" s="13" customFormat="1" ht="15" customHeight="1" x14ac:dyDescent="0.2">
      <c r="I35" s="19"/>
      <c r="J35" s="23"/>
    </row>
    <row r="36" spans="9:10" s="13" customFormat="1" ht="15" customHeight="1" x14ac:dyDescent="0.2">
      <c r="I36" s="19"/>
      <c r="J36" s="23"/>
    </row>
    <row r="37" spans="9:10" s="13" customFormat="1" ht="15" customHeight="1" x14ac:dyDescent="0.2">
      <c r="I37" s="19"/>
      <c r="J37" s="23"/>
    </row>
    <row r="38" spans="9:10" s="13" customFormat="1" ht="15" customHeight="1" x14ac:dyDescent="0.2">
      <c r="I38" s="19"/>
      <c r="J38" s="23"/>
    </row>
    <row r="39" spans="9:10" s="13" customFormat="1" ht="15" customHeight="1" x14ac:dyDescent="0.2">
      <c r="I39" s="19"/>
      <c r="J39" s="23"/>
    </row>
    <row r="40" spans="9:10" s="13" customFormat="1" ht="15" customHeight="1" x14ac:dyDescent="0.2">
      <c r="I40" s="19"/>
      <c r="J40" s="23"/>
    </row>
    <row r="41" spans="9:10" s="13" customFormat="1" ht="15" customHeight="1" x14ac:dyDescent="0.2">
      <c r="I41" s="19"/>
      <c r="J41" s="23"/>
    </row>
    <row r="42" spans="9:10" s="13" customFormat="1" ht="15" customHeight="1" x14ac:dyDescent="0.2">
      <c r="I42" s="19"/>
      <c r="J42" s="23"/>
    </row>
    <row r="43" spans="9:10" s="13" customFormat="1" ht="15" customHeight="1" x14ac:dyDescent="0.2">
      <c r="I43" s="19"/>
      <c r="J43" s="23"/>
    </row>
    <row r="44" spans="9:10" s="13" customFormat="1" ht="15" customHeight="1" x14ac:dyDescent="0.2">
      <c r="I44" s="5"/>
      <c r="J44" s="74"/>
    </row>
    <row r="45" spans="9:10" s="13" customFormat="1" ht="15" customHeight="1" x14ac:dyDescent="0.2">
      <c r="I45" s="5"/>
      <c r="J45" s="72"/>
    </row>
    <row r="46" spans="9:10" s="13" customFormat="1" ht="15" customHeight="1" x14ac:dyDescent="0.2">
      <c r="I46" s="5"/>
    </row>
    <row r="47" spans="9:10" s="13" customFormat="1" ht="15" customHeight="1" x14ac:dyDescent="0.2">
      <c r="I47" s="5"/>
    </row>
    <row r="48" spans="9:10" s="13" customFormat="1" ht="15" customHeight="1" x14ac:dyDescent="0.2">
      <c r="I48" s="5"/>
    </row>
    <row r="49" spans="9:9" s="13" customFormat="1" ht="15" customHeight="1" x14ac:dyDescent="0.2">
      <c r="I49" s="5"/>
    </row>
    <row r="50" spans="9:9" s="13" customFormat="1" ht="15" customHeight="1" x14ac:dyDescent="0.2">
      <c r="I50" s="5"/>
    </row>
  </sheetData>
  <dataConsolidate/>
  <mergeCells count="39">
    <mergeCell ref="B31:H31"/>
    <mergeCell ref="A28:H28"/>
    <mergeCell ref="A29:H29"/>
    <mergeCell ref="A25:F25"/>
    <mergeCell ref="G25:H25"/>
    <mergeCell ref="A26:F26"/>
    <mergeCell ref="G26:H26"/>
    <mergeCell ref="A27:H27"/>
    <mergeCell ref="A7:H7"/>
    <mergeCell ref="D21:G21"/>
    <mergeCell ref="D22:F22"/>
    <mergeCell ref="A23:F23"/>
    <mergeCell ref="G23:H23"/>
    <mergeCell ref="E8:H8"/>
    <mergeCell ref="A8:A9"/>
    <mergeCell ref="E17:H17"/>
    <mergeCell ref="E18:H18"/>
    <mergeCell ref="A24:F24"/>
    <mergeCell ref="G24:H24"/>
    <mergeCell ref="E9:E10"/>
    <mergeCell ref="F9:F10"/>
    <mergeCell ref="G9:G10"/>
    <mergeCell ref="H9:H10"/>
    <mergeCell ref="A22:B22"/>
    <mergeCell ref="A16:D16"/>
    <mergeCell ref="E19:H19"/>
    <mergeCell ref="E20:H20"/>
    <mergeCell ref="A15:H15"/>
    <mergeCell ref="G22:H22"/>
    <mergeCell ref="C8:C10"/>
    <mergeCell ref="D8:D10"/>
    <mergeCell ref="A21:B21"/>
    <mergeCell ref="B8:B9"/>
    <mergeCell ref="A3:G3"/>
    <mergeCell ref="G1:H2"/>
    <mergeCell ref="A1:F2"/>
    <mergeCell ref="C5:G5"/>
    <mergeCell ref="C6:G6"/>
    <mergeCell ref="A6:B6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9" fitToHeight="0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2"/>
  <sheetViews>
    <sheetView topLeftCell="A5" workbookViewId="0">
      <selection activeCell="C6" sqref="C6:G6"/>
    </sheetView>
  </sheetViews>
  <sheetFormatPr defaultRowHeight="12.75" x14ac:dyDescent="0.2"/>
  <cols>
    <col min="2" max="2" width="30" customWidth="1"/>
    <col min="5" max="5" width="15.140625" customWidth="1"/>
    <col min="6" max="6" width="13.5703125" customWidth="1"/>
    <col min="7" max="7" width="13" customWidth="1"/>
    <col min="8" max="8" width="15.5703125" customWidth="1"/>
  </cols>
  <sheetData>
    <row r="1" spans="1:8" ht="19.5" customHeight="1" x14ac:dyDescent="0.2">
      <c r="A1" s="153" t="s">
        <v>14</v>
      </c>
      <c r="B1" s="154"/>
      <c r="C1" s="154"/>
      <c r="D1" s="154"/>
      <c r="E1" s="154"/>
      <c r="F1" s="154"/>
      <c r="G1" s="167" t="s">
        <v>96</v>
      </c>
      <c r="H1" s="168"/>
    </row>
    <row r="2" spans="1:8" ht="18.75" customHeight="1" x14ac:dyDescent="0.2">
      <c r="A2" s="155"/>
      <c r="B2" s="156"/>
      <c r="C2" s="156"/>
      <c r="D2" s="156"/>
      <c r="E2" s="156"/>
      <c r="F2" s="156"/>
      <c r="G2" s="169"/>
      <c r="H2" s="170"/>
    </row>
    <row r="3" spans="1:8" x14ac:dyDescent="0.2">
      <c r="A3" s="166" t="s">
        <v>2</v>
      </c>
      <c r="B3" s="165"/>
      <c r="C3" s="165"/>
      <c r="D3" s="165"/>
      <c r="E3" s="165"/>
      <c r="F3" s="165"/>
      <c r="G3" s="165"/>
      <c r="H3" s="63"/>
    </row>
    <row r="4" spans="1:8" x14ac:dyDescent="0.2">
      <c r="A4" s="64"/>
      <c r="B4" s="57"/>
      <c r="C4" s="57"/>
      <c r="D4" s="57"/>
      <c r="E4" s="57"/>
      <c r="F4" s="57"/>
      <c r="G4" s="57"/>
      <c r="H4" s="69"/>
    </row>
    <row r="5" spans="1:8" x14ac:dyDescent="0.2">
      <c r="A5" s="70" t="s">
        <v>9</v>
      </c>
      <c r="B5" s="55"/>
      <c r="C5" s="164" t="s">
        <v>107</v>
      </c>
      <c r="D5" s="165"/>
      <c r="E5" s="165"/>
      <c r="F5" s="165"/>
      <c r="G5" s="171"/>
      <c r="H5" s="65" t="s">
        <v>3</v>
      </c>
    </row>
    <row r="6" spans="1:8" ht="55.5" customHeight="1" x14ac:dyDescent="0.2">
      <c r="A6" s="175" t="s">
        <v>140</v>
      </c>
      <c r="B6" s="176"/>
      <c r="C6" s="172" t="s">
        <v>138</v>
      </c>
      <c r="D6" s="173"/>
      <c r="E6" s="173"/>
      <c r="F6" s="173"/>
      <c r="G6" s="174"/>
      <c r="H6" s="66"/>
    </row>
    <row r="7" spans="1:8" ht="15.75" x14ac:dyDescent="0.2">
      <c r="A7" s="203" t="s">
        <v>93</v>
      </c>
      <c r="B7" s="204"/>
      <c r="C7" s="204"/>
      <c r="D7" s="204"/>
      <c r="E7" s="204"/>
      <c r="F7" s="204"/>
      <c r="G7" s="204"/>
      <c r="H7" s="205"/>
    </row>
    <row r="8" spans="1:8" x14ac:dyDescent="0.2">
      <c r="A8" s="223" t="s">
        <v>88</v>
      </c>
      <c r="B8" s="224"/>
      <c r="C8" s="224"/>
      <c r="D8" s="224"/>
      <c r="E8" s="224"/>
      <c r="F8" s="224"/>
      <c r="G8" s="224"/>
      <c r="H8" s="225"/>
    </row>
    <row r="9" spans="1:8" ht="12.75" customHeight="1" x14ac:dyDescent="0.2">
      <c r="A9" s="213" t="s">
        <v>10</v>
      </c>
      <c r="B9" s="201" t="s">
        <v>20</v>
      </c>
      <c r="C9" s="198" t="s">
        <v>11</v>
      </c>
      <c r="D9" s="198" t="s">
        <v>15</v>
      </c>
      <c r="E9" s="210" t="s">
        <v>104</v>
      </c>
      <c r="F9" s="211"/>
      <c r="G9" s="211"/>
      <c r="H9" s="212"/>
    </row>
    <row r="10" spans="1:8" x14ac:dyDescent="0.2">
      <c r="A10" s="214"/>
      <c r="B10" s="202"/>
      <c r="C10" s="199"/>
      <c r="D10" s="199"/>
      <c r="E10" s="181" t="s">
        <v>100</v>
      </c>
      <c r="F10" s="181" t="s">
        <v>101</v>
      </c>
      <c r="G10" s="181" t="s">
        <v>101</v>
      </c>
      <c r="H10" s="183" t="s">
        <v>102</v>
      </c>
    </row>
    <row r="11" spans="1:8" ht="22.5" x14ac:dyDescent="0.2">
      <c r="A11" s="67" t="s">
        <v>71</v>
      </c>
      <c r="B11" s="9" t="s">
        <v>134</v>
      </c>
      <c r="C11" s="200"/>
      <c r="D11" s="200"/>
      <c r="E11" s="182"/>
      <c r="F11" s="182"/>
      <c r="G11" s="182"/>
      <c r="H11" s="184"/>
    </row>
    <row r="12" spans="1:8" ht="39.75" customHeight="1" x14ac:dyDescent="0.2">
      <c r="A12" s="68" t="s">
        <v>73</v>
      </c>
      <c r="B12" s="60" t="s">
        <v>123</v>
      </c>
      <c r="C12" s="10" t="s">
        <v>80</v>
      </c>
      <c r="D12" s="61">
        <v>203.42</v>
      </c>
      <c r="E12" s="111">
        <v>0</v>
      </c>
      <c r="F12" s="111">
        <v>0</v>
      </c>
      <c r="G12" s="111">
        <v>0</v>
      </c>
      <c r="H12" s="113">
        <v>0</v>
      </c>
    </row>
    <row r="13" spans="1:8" x14ac:dyDescent="0.2">
      <c r="A13" s="75" t="s">
        <v>74</v>
      </c>
      <c r="B13" s="60" t="s">
        <v>116</v>
      </c>
      <c r="C13" s="10" t="s">
        <v>80</v>
      </c>
      <c r="D13" s="121">
        <v>203.42</v>
      </c>
      <c r="E13" s="111"/>
      <c r="F13" s="111"/>
      <c r="G13" s="111"/>
      <c r="H13" s="111"/>
    </row>
    <row r="14" spans="1:8" ht="27.75" customHeight="1" x14ac:dyDescent="0.2">
      <c r="A14" s="187" t="s">
        <v>90</v>
      </c>
      <c r="B14" s="188"/>
      <c r="C14" s="188"/>
      <c r="D14" s="189"/>
      <c r="E14" s="81">
        <f>SUM(E12:E13)</f>
        <v>0</v>
      </c>
      <c r="F14" s="81">
        <f t="shared" ref="F14:H14" si="0">SUM(F12:F13)</f>
        <v>0</v>
      </c>
      <c r="G14" s="81">
        <f t="shared" si="0"/>
        <v>0</v>
      </c>
      <c r="H14" s="81">
        <f t="shared" si="0"/>
        <v>0</v>
      </c>
    </row>
    <row r="15" spans="1:8" ht="24.75" customHeight="1" x14ac:dyDescent="0.2">
      <c r="A15" s="10" t="s">
        <v>72</v>
      </c>
      <c r="B15" s="11" t="s">
        <v>124</v>
      </c>
      <c r="C15" s="10" t="s">
        <v>68</v>
      </c>
      <c r="D15" s="119">
        <v>1</v>
      </c>
      <c r="E15" s="226">
        <v>0</v>
      </c>
      <c r="F15" s="227"/>
      <c r="G15" s="227"/>
      <c r="H15" s="228"/>
    </row>
    <row r="16" spans="1:8" ht="18.75" customHeight="1" x14ac:dyDescent="0.2">
      <c r="A16" s="10" t="s">
        <v>75</v>
      </c>
      <c r="B16" s="11" t="s">
        <v>117</v>
      </c>
      <c r="C16" s="10" t="s">
        <v>68</v>
      </c>
      <c r="D16" s="119">
        <v>255</v>
      </c>
      <c r="E16" s="226">
        <v>0</v>
      </c>
      <c r="F16" s="227"/>
      <c r="G16" s="227"/>
      <c r="H16" s="228"/>
    </row>
    <row r="17" spans="1:8" ht="23.25" customHeight="1" x14ac:dyDescent="0.2">
      <c r="A17" s="68" t="s">
        <v>76</v>
      </c>
      <c r="B17" s="60" t="s">
        <v>81</v>
      </c>
      <c r="C17" s="10" t="s">
        <v>68</v>
      </c>
      <c r="D17" s="119">
        <v>1</v>
      </c>
      <c r="E17" s="226">
        <v>0</v>
      </c>
      <c r="F17" s="227"/>
      <c r="G17" s="227"/>
      <c r="H17" s="228"/>
    </row>
    <row r="18" spans="1:8" ht="22.5" customHeight="1" x14ac:dyDescent="0.2">
      <c r="A18" s="68" t="s">
        <v>77</v>
      </c>
      <c r="B18" s="60" t="s">
        <v>135</v>
      </c>
      <c r="C18" s="10" t="s">
        <v>68</v>
      </c>
      <c r="D18" s="119">
        <v>5</v>
      </c>
      <c r="E18" s="226">
        <v>0</v>
      </c>
      <c r="F18" s="227"/>
      <c r="G18" s="227"/>
      <c r="H18" s="228"/>
    </row>
    <row r="19" spans="1:8" x14ac:dyDescent="0.2">
      <c r="A19" s="68" t="s">
        <v>99</v>
      </c>
      <c r="B19" s="11" t="s">
        <v>84</v>
      </c>
      <c r="C19" s="10" t="s">
        <v>68</v>
      </c>
      <c r="D19" s="119">
        <v>221</v>
      </c>
      <c r="E19" s="226">
        <v>0</v>
      </c>
      <c r="F19" s="227"/>
      <c r="G19" s="227"/>
      <c r="H19" s="228"/>
    </row>
    <row r="20" spans="1:8" x14ac:dyDescent="0.2">
      <c r="A20" s="75" t="s">
        <v>118</v>
      </c>
      <c r="B20" s="11" t="s">
        <v>85</v>
      </c>
      <c r="C20" s="10" t="s">
        <v>68</v>
      </c>
      <c r="D20" s="119">
        <v>255</v>
      </c>
      <c r="E20" s="226">
        <v>0</v>
      </c>
      <c r="F20" s="227"/>
      <c r="G20" s="227"/>
      <c r="H20" s="228"/>
    </row>
    <row r="21" spans="1:8" x14ac:dyDescent="0.2">
      <c r="A21" s="75" t="s">
        <v>129</v>
      </c>
      <c r="B21" s="11" t="s">
        <v>130</v>
      </c>
      <c r="C21" s="10" t="s">
        <v>68</v>
      </c>
      <c r="D21" s="119">
        <v>6</v>
      </c>
      <c r="E21" s="226">
        <v>0</v>
      </c>
      <c r="F21" s="227"/>
      <c r="G21" s="227"/>
      <c r="H21" s="228"/>
    </row>
    <row r="22" spans="1:8" x14ac:dyDescent="0.2">
      <c r="A22" s="75" t="s">
        <v>131</v>
      </c>
      <c r="B22" s="11" t="s">
        <v>132</v>
      </c>
      <c r="C22" s="10" t="s">
        <v>68</v>
      </c>
      <c r="D22" s="119">
        <v>1</v>
      </c>
      <c r="E22" s="226">
        <v>0</v>
      </c>
      <c r="F22" s="227"/>
      <c r="G22" s="227"/>
      <c r="H22" s="228"/>
    </row>
    <row r="23" spans="1:8" x14ac:dyDescent="0.2">
      <c r="A23" s="187" t="s">
        <v>94</v>
      </c>
      <c r="B23" s="188"/>
      <c r="C23" s="188"/>
      <c r="D23" s="189"/>
      <c r="E23" s="229"/>
      <c r="F23" s="230"/>
      <c r="G23" s="231"/>
      <c r="H23" s="81">
        <f>SUM(E15:H20)</f>
        <v>0</v>
      </c>
    </row>
    <row r="24" spans="1:8" x14ac:dyDescent="0.2">
      <c r="A24" s="185" t="s">
        <v>95</v>
      </c>
      <c r="B24" s="186"/>
      <c r="C24" s="17"/>
      <c r="D24" s="17"/>
      <c r="E24" s="82"/>
      <c r="F24" s="83"/>
      <c r="G24" s="196">
        <f>E14+F14+G14+H14+H23</f>
        <v>0</v>
      </c>
      <c r="H24" s="197"/>
    </row>
    <row r="25" spans="1:8" x14ac:dyDescent="0.2">
      <c r="A25" s="208" t="s">
        <v>4</v>
      </c>
      <c r="B25" s="140"/>
      <c r="C25" s="140"/>
      <c r="D25" s="140"/>
      <c r="E25" s="140"/>
      <c r="F25" s="141"/>
      <c r="G25" s="139" t="s">
        <v>5</v>
      </c>
      <c r="H25" s="209"/>
    </row>
    <row r="26" spans="1:8" x14ac:dyDescent="0.2">
      <c r="A26" s="177"/>
      <c r="B26" s="178"/>
      <c r="C26" s="178"/>
      <c r="D26" s="178"/>
      <c r="E26" s="178"/>
      <c r="F26" s="179"/>
      <c r="G26" s="180"/>
      <c r="H26" s="162"/>
    </row>
    <row r="27" spans="1:8" x14ac:dyDescent="0.2">
      <c r="A27" s="208" t="s">
        <v>6</v>
      </c>
      <c r="B27" s="140"/>
      <c r="C27" s="140"/>
      <c r="D27" s="140"/>
      <c r="E27" s="140"/>
      <c r="F27" s="141"/>
      <c r="G27" s="139" t="s">
        <v>7</v>
      </c>
      <c r="H27" s="209"/>
    </row>
    <row r="28" spans="1:8" ht="13.5" thickBot="1" x14ac:dyDescent="0.25">
      <c r="A28" s="216"/>
      <c r="B28" s="217"/>
      <c r="C28" s="217"/>
      <c r="D28" s="217"/>
      <c r="E28" s="217"/>
      <c r="F28" s="218"/>
      <c r="G28" s="219"/>
      <c r="H28" s="220"/>
    </row>
    <row r="29" spans="1:8" x14ac:dyDescent="0.2">
      <c r="A29" s="136"/>
      <c r="B29" s="137"/>
      <c r="C29" s="137"/>
      <c r="D29" s="137"/>
      <c r="E29" s="137"/>
      <c r="F29" s="137"/>
      <c r="G29" s="137"/>
      <c r="H29" s="137"/>
    </row>
    <row r="32" spans="1:8" x14ac:dyDescent="0.2">
      <c r="A32" s="13" t="s">
        <v>105</v>
      </c>
      <c r="B32" s="215" t="s">
        <v>106</v>
      </c>
      <c r="C32" s="215"/>
      <c r="D32" s="215"/>
      <c r="E32" s="215"/>
      <c r="F32" s="215"/>
      <c r="G32" s="215"/>
      <c r="H32" s="215"/>
    </row>
  </sheetData>
  <mergeCells count="40">
    <mergeCell ref="A28:F28"/>
    <mergeCell ref="G28:H28"/>
    <mergeCell ref="F10:F11"/>
    <mergeCell ref="E15:H15"/>
    <mergeCell ref="E17:H17"/>
    <mergeCell ref="A24:B24"/>
    <mergeCell ref="A27:F27"/>
    <mergeCell ref="G27:H27"/>
    <mergeCell ref="A14:D14"/>
    <mergeCell ref="E16:H16"/>
    <mergeCell ref="E21:H21"/>
    <mergeCell ref="A23:D23"/>
    <mergeCell ref="E23:G23"/>
    <mergeCell ref="B32:H32"/>
    <mergeCell ref="A9:A10"/>
    <mergeCell ref="B9:B10"/>
    <mergeCell ref="C9:C11"/>
    <mergeCell ref="D9:D11"/>
    <mergeCell ref="A29:H29"/>
    <mergeCell ref="G24:H24"/>
    <mergeCell ref="G25:H25"/>
    <mergeCell ref="G26:H26"/>
    <mergeCell ref="A25:F25"/>
    <mergeCell ref="A26:F26"/>
    <mergeCell ref="E9:H9"/>
    <mergeCell ref="E10:E11"/>
    <mergeCell ref="E22:H22"/>
    <mergeCell ref="E19:H19"/>
    <mergeCell ref="E20:H20"/>
    <mergeCell ref="A1:F2"/>
    <mergeCell ref="G1:H2"/>
    <mergeCell ref="A3:G3"/>
    <mergeCell ref="C5:G5"/>
    <mergeCell ref="A6:B6"/>
    <mergeCell ref="C6:G6"/>
    <mergeCell ref="A7:H7"/>
    <mergeCell ref="G10:G11"/>
    <mergeCell ref="H10:H11"/>
    <mergeCell ref="A8:H8"/>
    <mergeCell ref="E18:H18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4"/>
  <sheetViews>
    <sheetView showZeros="0" zoomScaleNormal="100" zoomScaleSheetLayoutView="100" workbookViewId="0">
      <selection activeCell="K12" sqref="K12"/>
    </sheetView>
  </sheetViews>
  <sheetFormatPr defaultColWidth="11.42578125" defaultRowHeight="15" customHeight="1" x14ac:dyDescent="0.2"/>
  <cols>
    <col min="1" max="1" width="3.7109375" style="25" customWidth="1"/>
    <col min="2" max="2" width="30.7109375" style="24" customWidth="1"/>
    <col min="3" max="3" width="15.7109375" style="24" customWidth="1"/>
    <col min="4" max="5" width="10.7109375" style="24" customWidth="1"/>
    <col min="6" max="6" width="15.7109375" style="24" customWidth="1"/>
    <col min="7" max="16384" width="11.42578125" style="24"/>
  </cols>
  <sheetData>
    <row r="1" spans="1:7" ht="15" customHeight="1" thickBot="1" x14ac:dyDescent="0.25">
      <c r="A1" s="269" t="s">
        <v>53</v>
      </c>
      <c r="B1" s="269"/>
      <c r="C1" s="269"/>
      <c r="D1" s="269"/>
      <c r="E1" s="269"/>
      <c r="F1" s="50" t="s">
        <v>1</v>
      </c>
    </row>
    <row r="2" spans="1:7" ht="15" customHeight="1" thickTop="1" x14ac:dyDescent="0.2">
      <c r="A2" s="270"/>
      <c r="B2" s="270"/>
      <c r="C2" s="270"/>
      <c r="D2" s="270"/>
      <c r="E2" s="270"/>
      <c r="F2" s="54" t="s">
        <v>46</v>
      </c>
    </row>
    <row r="3" spans="1:7" ht="15" customHeight="1" x14ac:dyDescent="0.2">
      <c r="A3" s="271" t="s">
        <v>2</v>
      </c>
      <c r="B3" s="271"/>
      <c r="C3" s="271"/>
      <c r="D3" s="271"/>
      <c r="E3" s="271"/>
      <c r="F3" s="271"/>
    </row>
    <row r="4" spans="1:7" ht="15" customHeight="1" x14ac:dyDescent="0.2">
      <c r="A4" s="272"/>
      <c r="B4" s="273"/>
      <c r="C4" s="273"/>
      <c r="D4" s="273"/>
      <c r="E4" s="273"/>
      <c r="F4" s="274"/>
    </row>
    <row r="5" spans="1:7" ht="15" customHeight="1" x14ac:dyDescent="0.2">
      <c r="A5" s="86" t="s">
        <v>9</v>
      </c>
      <c r="B5" s="84"/>
      <c r="C5" s="275" t="s">
        <v>108</v>
      </c>
      <c r="D5" s="276"/>
      <c r="E5" s="277"/>
      <c r="F5" s="85" t="s">
        <v>3</v>
      </c>
    </row>
    <row r="6" spans="1:7" ht="66" customHeight="1" thickBot="1" x14ac:dyDescent="0.25">
      <c r="A6" s="278" t="s">
        <v>140</v>
      </c>
      <c r="B6" s="278"/>
      <c r="C6" s="279" t="s">
        <v>138</v>
      </c>
      <c r="D6" s="280"/>
      <c r="E6" s="280"/>
      <c r="F6" s="51"/>
    </row>
    <row r="7" spans="1:7" ht="15" customHeight="1" thickTop="1" x14ac:dyDescent="0.2">
      <c r="A7" s="241" t="s">
        <v>38</v>
      </c>
      <c r="B7" s="242"/>
      <c r="C7" s="242"/>
      <c r="D7" s="238" t="s">
        <v>37</v>
      </c>
      <c r="E7" s="239"/>
      <c r="F7" s="240"/>
    </row>
    <row r="8" spans="1:7" ht="15" customHeight="1" x14ac:dyDescent="0.2">
      <c r="A8" s="243"/>
      <c r="B8" s="244"/>
      <c r="C8" s="244"/>
      <c r="D8" s="52" t="s">
        <v>40</v>
      </c>
      <c r="E8" s="52" t="s">
        <v>39</v>
      </c>
      <c r="F8" s="245" t="s">
        <v>36</v>
      </c>
    </row>
    <row r="9" spans="1:7" s="38" customFormat="1" ht="15" customHeight="1" x14ac:dyDescent="0.2">
      <c r="A9" s="261" t="s">
        <v>35</v>
      </c>
      <c r="B9" s="263" t="s">
        <v>48</v>
      </c>
      <c r="C9" s="264"/>
      <c r="D9" s="49" t="s">
        <v>41</v>
      </c>
      <c r="E9" s="49" t="s">
        <v>42</v>
      </c>
      <c r="F9" s="246"/>
    </row>
    <row r="10" spans="1:7" s="38" customFormat="1" ht="15" customHeight="1" x14ac:dyDescent="0.2">
      <c r="A10" s="262"/>
      <c r="B10" s="265"/>
      <c r="C10" s="266"/>
      <c r="D10" s="87">
        <f>ROUND(D11+D12+D13,4)</f>
        <v>0.14249999999999999</v>
      </c>
      <c r="E10" s="88">
        <f>ROUND(E11+E12+E13,4)</f>
        <v>0.1661</v>
      </c>
      <c r="F10" s="45" t="e">
        <f>D10*FCON!#REF!</f>
        <v>#REF!</v>
      </c>
      <c r="G10" s="44"/>
    </row>
    <row r="11" spans="1:7" s="41" customFormat="1" ht="15" customHeight="1" x14ac:dyDescent="0.2">
      <c r="A11" s="43">
        <v>1</v>
      </c>
      <c r="B11" s="267" t="s">
        <v>34</v>
      </c>
      <c r="C11" s="268"/>
      <c r="D11" s="89">
        <v>0.05</v>
      </c>
      <c r="E11" s="90">
        <f>ROUND((1/(1-$D$10))*D11,4)</f>
        <v>5.8299999999999998E-2</v>
      </c>
      <c r="F11" s="42" t="e">
        <f>D11*FCON!#REF!</f>
        <v>#REF!</v>
      </c>
    </row>
    <row r="12" spans="1:7" s="41" customFormat="1" ht="15" customHeight="1" x14ac:dyDescent="0.2">
      <c r="A12" s="48">
        <v>2</v>
      </c>
      <c r="B12" s="259" t="s">
        <v>33</v>
      </c>
      <c r="C12" s="260"/>
      <c r="D12" s="89">
        <v>1.6500000000000001E-2</v>
      </c>
      <c r="E12" s="90">
        <f t="shared" ref="E12" si="0">ROUND((1/(1-$D$10))*D12,4)</f>
        <v>1.9199999999999998E-2</v>
      </c>
      <c r="F12" s="42" t="e">
        <f>D12*FCON!#REF!</f>
        <v>#REF!</v>
      </c>
    </row>
    <row r="13" spans="1:7" s="41" customFormat="1" ht="15" customHeight="1" x14ac:dyDescent="0.2">
      <c r="A13" s="48">
        <v>3</v>
      </c>
      <c r="B13" s="259" t="s">
        <v>32</v>
      </c>
      <c r="C13" s="260"/>
      <c r="D13" s="89">
        <v>7.5999999999999998E-2</v>
      </c>
      <c r="E13" s="90">
        <f>ROUND((1/(1-$D$10))*D13,4)</f>
        <v>8.8599999999999998E-2</v>
      </c>
      <c r="F13" s="42" t="e">
        <f>D13*FCON!#REF!</f>
        <v>#REF!</v>
      </c>
      <c r="G13" s="47"/>
    </row>
    <row r="14" spans="1:7" s="38" customFormat="1" ht="15" customHeight="1" x14ac:dyDescent="0.2">
      <c r="A14" s="46" t="s">
        <v>31</v>
      </c>
      <c r="B14" s="235" t="s">
        <v>30</v>
      </c>
      <c r="C14" s="236"/>
      <c r="D14" s="91">
        <f>ROUND(1-(1/(E14+1)),4)</f>
        <v>9.0899999999999995E-2</v>
      </c>
      <c r="E14" s="92">
        <v>0.1</v>
      </c>
      <c r="F14" s="45" t="e">
        <f>D14*(FCON!#REF!-F10)</f>
        <v>#REF!</v>
      </c>
    </row>
    <row r="15" spans="1:7" s="38" customFormat="1" ht="35.1" customHeight="1" x14ac:dyDescent="0.2">
      <c r="A15" s="53" t="s">
        <v>43</v>
      </c>
      <c r="B15" s="250" t="s">
        <v>29</v>
      </c>
      <c r="C15" s="251"/>
      <c r="D15" s="252"/>
      <c r="E15" s="40">
        <f>ROUND((1+E14)*(1+E10),4)</f>
        <v>1.2827</v>
      </c>
      <c r="F15" s="39"/>
    </row>
    <row r="16" spans="1:7" ht="15" customHeight="1" x14ac:dyDescent="0.2">
      <c r="A16" s="32" t="s">
        <v>4</v>
      </c>
      <c r="B16" s="33"/>
      <c r="C16" s="33"/>
      <c r="D16" s="31"/>
      <c r="E16" s="32" t="s">
        <v>5</v>
      </c>
      <c r="F16" s="31"/>
    </row>
    <row r="17" spans="1:6" ht="15" customHeight="1" x14ac:dyDescent="0.2">
      <c r="A17" s="37"/>
      <c r="B17" s="36"/>
      <c r="C17" s="36"/>
      <c r="D17" s="34"/>
      <c r="E17" s="35"/>
      <c r="F17" s="34"/>
    </row>
    <row r="18" spans="1:6" ht="15" customHeight="1" x14ac:dyDescent="0.2">
      <c r="A18" s="32" t="s">
        <v>6</v>
      </c>
      <c r="B18" s="33"/>
      <c r="C18" s="33"/>
      <c r="D18" s="31"/>
      <c r="E18" s="32" t="s">
        <v>7</v>
      </c>
      <c r="F18" s="31"/>
    </row>
    <row r="19" spans="1:6" ht="15" customHeight="1" x14ac:dyDescent="0.2">
      <c r="A19" s="30"/>
      <c r="B19" s="29"/>
      <c r="C19" s="29"/>
      <c r="D19" s="27"/>
      <c r="E19" s="28"/>
      <c r="F19" s="27"/>
    </row>
    <row r="20" spans="1:6" ht="12" customHeight="1" x14ac:dyDescent="0.2">
      <c r="A20" s="253" t="s">
        <v>28</v>
      </c>
      <c r="B20" s="254"/>
      <c r="C20" s="254"/>
      <c r="D20" s="254"/>
      <c r="E20" s="254"/>
      <c r="F20" s="255"/>
    </row>
    <row r="21" spans="1:6" ht="12" customHeight="1" x14ac:dyDescent="0.2">
      <c r="A21" s="133" t="s">
        <v>27</v>
      </c>
      <c r="B21" s="134"/>
      <c r="C21" s="134"/>
      <c r="D21" s="134"/>
      <c r="E21" s="134"/>
      <c r="F21" s="135"/>
    </row>
    <row r="22" spans="1:6" ht="12" customHeight="1" x14ac:dyDescent="0.2">
      <c r="A22" s="133" t="s">
        <v>26</v>
      </c>
      <c r="B22" s="134"/>
      <c r="C22" s="134"/>
      <c r="D22" s="134"/>
      <c r="E22" s="134"/>
      <c r="F22" s="135"/>
    </row>
    <row r="23" spans="1:6" ht="12" customHeight="1" x14ac:dyDescent="0.2">
      <c r="A23" s="256" t="s">
        <v>25</v>
      </c>
      <c r="B23" s="257"/>
      <c r="C23" s="257"/>
      <c r="D23" s="257"/>
      <c r="E23" s="257"/>
      <c r="F23" s="258"/>
    </row>
    <row r="24" spans="1:6" ht="12" customHeight="1" x14ac:dyDescent="0.2">
      <c r="A24" s="247" t="s">
        <v>24</v>
      </c>
      <c r="B24" s="248"/>
      <c r="C24" s="248"/>
      <c r="D24" s="248"/>
      <c r="E24" s="248"/>
      <c r="F24" s="249"/>
    </row>
    <row r="25" spans="1:6" ht="12" customHeight="1" x14ac:dyDescent="0.2">
      <c r="A25" s="133" t="s">
        <v>45</v>
      </c>
      <c r="B25" s="134"/>
      <c r="C25" s="134"/>
      <c r="D25" s="134"/>
      <c r="E25" s="134"/>
      <c r="F25" s="135"/>
    </row>
    <row r="26" spans="1:6" ht="12" customHeight="1" x14ac:dyDescent="0.2">
      <c r="A26" s="133" t="s">
        <v>23</v>
      </c>
      <c r="B26" s="134"/>
      <c r="C26" s="134"/>
      <c r="D26" s="134"/>
      <c r="E26" s="134"/>
      <c r="F26" s="135"/>
    </row>
    <row r="27" spans="1:6" ht="12" customHeight="1" x14ac:dyDescent="0.2">
      <c r="A27" s="133" t="str">
        <f>CONCATENATE("     K4' = { [ 1 / ( 1 - ",D10," ) ] - 1 } x 100")</f>
        <v xml:space="preserve">     K4' = { [ 1 / ( 1 - 0,1425 ) ] - 1 } x 100</v>
      </c>
      <c r="B27" s="134"/>
      <c r="C27" s="134"/>
      <c r="D27" s="134"/>
      <c r="E27" s="134"/>
      <c r="F27" s="135"/>
    </row>
    <row r="28" spans="1:6" ht="12" customHeight="1" x14ac:dyDescent="0.2">
      <c r="A28" s="221" t="s">
        <v>44</v>
      </c>
      <c r="B28" s="222"/>
      <c r="C28" s="222"/>
      <c r="D28" s="222"/>
      <c r="E28" s="222"/>
      <c r="F28" s="237"/>
    </row>
    <row r="29" spans="1:6" ht="12" customHeight="1" x14ac:dyDescent="0.2">
      <c r="A29" s="221" t="s">
        <v>47</v>
      </c>
      <c r="B29" s="222"/>
      <c r="C29" s="222"/>
      <c r="D29" s="222"/>
      <c r="E29" s="222"/>
      <c r="F29" s="237"/>
    </row>
    <row r="30" spans="1:6" ht="24" customHeight="1" x14ac:dyDescent="0.2">
      <c r="A30" s="232" t="s">
        <v>49</v>
      </c>
      <c r="B30" s="233"/>
      <c r="C30" s="233"/>
      <c r="D30" s="233"/>
      <c r="E30" s="233"/>
      <c r="F30" s="234"/>
    </row>
    <row r="31" spans="1:6" ht="21.75" customHeight="1" x14ac:dyDescent="0.2">
      <c r="A31" s="232" t="s">
        <v>50</v>
      </c>
      <c r="B31" s="233"/>
      <c r="C31" s="233"/>
      <c r="D31" s="233"/>
      <c r="E31" s="233"/>
      <c r="F31" s="234"/>
    </row>
    <row r="32" spans="1:6" ht="11.25" x14ac:dyDescent="0.2">
      <c r="A32" s="232" t="s">
        <v>51</v>
      </c>
      <c r="B32" s="233"/>
      <c r="C32" s="233"/>
      <c r="D32" s="233"/>
      <c r="E32" s="233"/>
      <c r="F32" s="234"/>
    </row>
    <row r="33" spans="1:6" ht="11.25" x14ac:dyDescent="0.2">
      <c r="A33" s="232" t="s">
        <v>52</v>
      </c>
      <c r="B33" s="233"/>
      <c r="C33" s="233"/>
      <c r="D33" s="233"/>
      <c r="E33" s="233"/>
      <c r="F33" s="234"/>
    </row>
    <row r="34" spans="1:6" s="26" customFormat="1" ht="12" customHeight="1" x14ac:dyDescent="0.2">
      <c r="A34" s="20"/>
      <c r="B34" s="21"/>
      <c r="C34" s="21"/>
      <c r="D34" s="21"/>
      <c r="E34" s="21"/>
      <c r="F34" s="22"/>
    </row>
  </sheetData>
  <mergeCells count="30">
    <mergeCell ref="A1:E2"/>
    <mergeCell ref="A3:F3"/>
    <mergeCell ref="A4:F4"/>
    <mergeCell ref="C5:E5"/>
    <mergeCell ref="A6:B6"/>
    <mergeCell ref="C6:E6"/>
    <mergeCell ref="D7:F7"/>
    <mergeCell ref="A7:C8"/>
    <mergeCell ref="A25:F25"/>
    <mergeCell ref="F8:F9"/>
    <mergeCell ref="A24:F24"/>
    <mergeCell ref="B15:D15"/>
    <mergeCell ref="A20:F20"/>
    <mergeCell ref="A21:F21"/>
    <mergeCell ref="A22:F22"/>
    <mergeCell ref="A23:F23"/>
    <mergeCell ref="B13:C13"/>
    <mergeCell ref="A9:A10"/>
    <mergeCell ref="B9:C10"/>
    <mergeCell ref="B11:C11"/>
    <mergeCell ref="B12:C12"/>
    <mergeCell ref="A32:F32"/>
    <mergeCell ref="A33:F33"/>
    <mergeCell ref="B14:C14"/>
    <mergeCell ref="A30:F30"/>
    <mergeCell ref="A31:F31"/>
    <mergeCell ref="A26:F26"/>
    <mergeCell ref="A27:F27"/>
    <mergeCell ref="A28:F28"/>
    <mergeCell ref="A29:F29"/>
  </mergeCells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FCON</vt:lpstr>
      <vt:lpstr>FCON1_Qtd. _  FASE 1</vt:lpstr>
      <vt:lpstr>FCON1_Qtd. _ FASE 2</vt:lpstr>
      <vt:lpstr>FCON2_FatorK3,4</vt:lpstr>
      <vt:lpstr>FCON!Area_de_impressao</vt:lpstr>
      <vt:lpstr>'FCON1_Qtd. _  FASE 1'!Area_de_impressao</vt:lpstr>
      <vt:lpstr>'FCON2_FatorK3,4'!Area_de_impressao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Teotonio Marques da Silva Filho</dc:creator>
  <cp:lastModifiedBy>Arlete Carvalho Rocha</cp:lastModifiedBy>
  <cp:lastPrinted>2018-08-10T18:35:55Z</cp:lastPrinted>
  <dcterms:created xsi:type="dcterms:W3CDTF">2011-10-17T16:35:11Z</dcterms:created>
  <dcterms:modified xsi:type="dcterms:W3CDTF">2021-12-13T21:27:03Z</dcterms:modified>
</cp:coreProperties>
</file>