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lete.rocha\Desktop\PLANILHAS ORÇAMENTÁRIAS\"/>
    </mc:Choice>
  </mc:AlternateContent>
  <bookViews>
    <workbookView xWindow="0" yWindow="0" windowWidth="28800" windowHeight="12330" tabRatio="776" activeTab="3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</externalReferences>
  <definedNames>
    <definedName name="_xlnm.Print_Area" localSheetId="0">FCON!$A$1:$F$41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F21" i="28" l="1"/>
  <c r="F22" i="28"/>
  <c r="F23" i="28"/>
  <c r="F24" i="28"/>
  <c r="F25" i="28"/>
  <c r="H21" i="20" l="1"/>
  <c r="G22" i="20" s="1"/>
  <c r="F16" i="20"/>
  <c r="G16" i="20"/>
  <c r="H16" i="20"/>
  <c r="E16" i="20"/>
  <c r="F14" i="32"/>
  <c r="G14" i="32"/>
  <c r="H14" i="32"/>
  <c r="E14" i="32"/>
  <c r="F27" i="28" l="1"/>
  <c r="F28" i="28" l="1"/>
  <c r="F20" i="28"/>
  <c r="F19" i="28"/>
  <c r="F16" i="28"/>
  <c r="F15" i="28"/>
  <c r="F14" i="28"/>
  <c r="F13" i="28"/>
  <c r="F12" i="28"/>
  <c r="F11" i="28"/>
  <c r="F10" i="28"/>
  <c r="F9" i="28"/>
  <c r="F29" i="28" l="1"/>
  <c r="F17" i="28"/>
  <c r="H23" i="32"/>
  <c r="G24" i="32" s="1"/>
  <c r="E30" i="28" l="1"/>
  <c r="D14" i="31"/>
  <c r="D10" i="31"/>
  <c r="A27" i="31" s="1"/>
  <c r="E12" i="31" l="1"/>
  <c r="E13" i="31"/>
  <c r="E11" i="31"/>
  <c r="E10" i="31" l="1"/>
  <c r="E15" i="31" l="1"/>
  <c r="F10" i="31" l="1"/>
  <c r="F14" i="31" s="1"/>
  <c r="F13" i="31"/>
  <c r="F12" i="31"/>
  <c r="F11" i="31"/>
</calcChain>
</file>

<file path=xl/sharedStrings.xml><?xml version="1.0" encoding="utf-8"?>
<sst xmlns="http://schemas.openxmlformats.org/spreadsheetml/2006/main" count="250" uniqueCount="140">
  <si>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</si>
  <si>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</si>
  <si>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</si>
  <si>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</si>
  <si>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</si>
  <si>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</si>
  <si>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</si>
  <si>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</si>
  <si>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</si>
  <si>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</si>
  <si>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</si>
  <si>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</si>
  <si>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</si>
  <si>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</si>
  <si>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TOTAL DA PROPOSTA</t>
  </si>
  <si>
    <t>Qde              Total</t>
  </si>
  <si>
    <t>QUALIFICAÇÃO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</si>
  <si>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</si>
  <si>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</si>
  <si>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</si>
  <si>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</si>
  <si>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</si>
  <si>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</si>
  <si>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</si>
  <si>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</si>
  <si>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</si>
  <si>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</si>
  <si>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</si>
  <si>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</si>
  <si>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</si>
  <si>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</si>
  <si>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</si>
  <si>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</si>
  <si>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</si>
  <si>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</si>
  <si>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</si>
  <si>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</si>
  <si>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</si>
  <si>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</si>
  <si>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</si>
  <si>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</si>
  <si>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</si>
  <si>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</si>
  <si>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</si>
  <si>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</si>
  <si>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</si>
  <si>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</si>
  <si>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</si>
  <si>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</si>
  <si>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</si>
  <si>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</si>
  <si>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</si>
  <si>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</si>
  <si>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</si>
  <si>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</si>
  <si>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</si>
  <si>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</si>
  <si>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</si>
  <si>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</si>
  <si>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</si>
  <si>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</si>
  <si>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</si>
  <si>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</si>
  <si>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</si>
  <si>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</si>
  <si>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</si>
  <si>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</si>
  <si>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</si>
  <si>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</si>
  <si>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</si>
  <si>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</si>
  <si>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</si>
  <si>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</si>
  <si>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</si>
  <si>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</si>
  <si>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</si>
  <si>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</si>
  <si>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</si>
  <si>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</si>
  <si>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</si>
  <si>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</si>
  <si>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</si>
  <si>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</si>
  <si>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</si>
  <si>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</si>
  <si>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</si>
  <si>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</si>
  <si>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</si>
  <si>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</si>
  <si>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</si>
  <si>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</si>
  <si>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</si>
  <si>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</si>
  <si>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</si>
  <si>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</si>
  <si>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</si>
  <si>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</si>
  <si>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</si>
  <si>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</si>
  <si>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</si>
  <si>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</si>
  <si>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</si>
  <si>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</si>
  <si>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</si>
  <si>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</si>
  <si>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</si>
  <si>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</si>
  <si>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</si>
  <si>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</si>
  <si>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</si>
  <si>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</si>
  <si>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</si>
  <si>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Elaboração de Plano de Trabalho e Mobilização</t>
  </si>
  <si>
    <t xml:space="preserve">Realização de Recobrimento Aerofotogramétrico </t>
  </si>
  <si>
    <t>Geração de ortofotos e ortomosaicos digitais</t>
  </si>
  <si>
    <t>Elaboração de Relatórios Parciais/ Mensais</t>
  </si>
  <si>
    <t>Elaboração de Relatório de Conclusão da Fase 1</t>
  </si>
  <si>
    <t>Reambulação de campo e levantamento topográfico semicadastral</t>
  </si>
  <si>
    <t>Atualização do cadastro de unidades parcelares e seus ocupantes</t>
  </si>
  <si>
    <t>CF08</t>
  </si>
  <si>
    <t>Elaboração de Relatórios Parciais/Mensais</t>
  </si>
  <si>
    <t>Implantação de Bases de Referência</t>
  </si>
  <si>
    <t>Geração de ortofotos e ortomosaicos Digitais</t>
  </si>
  <si>
    <t xml:space="preserve">Elaboração do Relatório de Conclusão da Fase 1 </t>
  </si>
  <si>
    <t>Restituição/Vetorização de Feições Geográficas</t>
  </si>
  <si>
    <t>Elab. de Plano de Trabalho e Mobilização</t>
  </si>
  <si>
    <t>Elab. De Plano de Trabalho e Mobilização</t>
  </si>
  <si>
    <t>Reambulação de campo e levantamento topográfico</t>
  </si>
  <si>
    <t>Atualização do Cadastro de Unidades Parcelares e Seus Ocupantes</t>
  </si>
  <si>
    <t>Plantas Gerais dos Projetos</t>
  </si>
  <si>
    <t>CF09</t>
  </si>
  <si>
    <t xml:space="preserve">Relatórios Parciais </t>
  </si>
  <si>
    <t>CF10</t>
  </si>
  <si>
    <t xml:space="preserve">Relatórios de Conclusão  </t>
  </si>
  <si>
    <t>Plantas Geraisi dos Projetos</t>
  </si>
  <si>
    <t>CADASTRO FUNDIÁRIO E CERTIFICAÇÃO DE IMÓVEIS NO INCRA</t>
  </si>
  <si>
    <t>FASE 2
ELABORAÇÃO DE CADASTRO FUNDIÁRIO E CERTIFICAÇÃO DE IMÓVEIS NO INCRA</t>
  </si>
  <si>
    <t>PROPOSTA FINANCEIRA DE SERVIÇOS</t>
  </si>
  <si>
    <t xml:space="preserve">Elaboração de cadastro fundiário e certificação de imóveis rurais no INCRA, dos Projetos Públicos de Irrigação (PPIs) e outros imóveis  localizados na área de atuação da CODEVASF, nos estados de Sergipe e Alagoas na abrangencia da 4ªSR - Aracaju - SE e 5ªSR Penedo - AL.
</t>
  </si>
  <si>
    <t>Áreas localizadas na área de atuação da CODEVASF, nos estados de Sergipe e Alagoas na abrangencia da 4ªSR - Aracaju - SE e 5ªSR Penedo - AL.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</si>
</sst>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"/>
    <numFmt numFmtId="165" formatCode="&quot;R$ &quot;#,##0_);[Red]&quot;(R$ &quot;#,##0\)"/>
    <numFmt numFmtId="166" formatCode="&quot;R$&quot;#,##0.00"/>
    <numFmt numFmtId="167" formatCode="#,##0.00_ ;\-#,##0.00\ "/>
    <numFmt numFmtId="168" formatCode="#,##0_ ;\-#,##0\ "/>
  </numFmts>
  <fonts count="18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9"/>
      <name val="Arial"/>
      <family val="2"/>
    </font>
    <font>
      <sz val="7.5"/>
      <name val="Arial"/>
      <family val="2"/>
    </font>
    <font>
      <sz val="8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98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/>
    </xf>
    <xf numFmtId="4" fontId="6" fillId="5" borderId="12" xfId="0" applyNumberFormat="1" applyFont="1" applyFill="1" applyBorder="1" applyAlignment="1">
      <alignment horizontal="center" vertical="center"/>
    </xf>
    <xf numFmtId="4" fontId="6" fillId="5" borderId="49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top"/>
    </xf>
    <xf numFmtId="0" fontId="1" fillId="0" borderId="47" xfId="2" applyFont="1" applyBorder="1" applyAlignment="1">
      <alignment horizontal="center" vertical="top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43" fontId="6" fillId="5" borderId="0" xfId="4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right" vertical="center"/>
    </xf>
    <xf numFmtId="0" fontId="1" fillId="5" borderId="0" xfId="2" applyFont="1" applyFill="1" applyBorder="1" applyAlignment="1">
      <alignment horizontal="left" vertical="top"/>
    </xf>
    <xf numFmtId="166" fontId="1" fillId="5" borderId="0" xfId="2" applyNumberFormat="1" applyFont="1" applyFill="1" applyBorder="1" applyAlignment="1">
      <alignment horizontal="center" vertical="top"/>
    </xf>
    <xf numFmtId="167" fontId="1" fillId="0" borderId="1" xfId="4" applyNumberFormat="1" applyFont="1" applyBorder="1" applyAlignment="1">
      <alignment horizontal="center" vertical="center"/>
    </xf>
    <xf numFmtId="167" fontId="1" fillId="0" borderId="1" xfId="4" applyNumberFormat="1" applyFont="1" applyBorder="1" applyAlignment="1">
      <alignment horizontal="right" vertical="center"/>
    </xf>
    <xf numFmtId="167" fontId="1" fillId="0" borderId="52" xfId="4" applyNumberFormat="1" applyFont="1" applyBorder="1" applyAlignment="1">
      <alignment horizontal="center" vertical="center"/>
    </xf>
    <xf numFmtId="167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167" fontId="1" fillId="0" borderId="14" xfId="4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4" fontId="6" fillId="0" borderId="52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center" vertical="top"/>
    </xf>
    <xf numFmtId="0" fontId="1" fillId="0" borderId="60" xfId="2" applyFont="1" applyBorder="1" applyAlignment="1">
      <alignment horizontal="left" vertical="top"/>
    </xf>
    <xf numFmtId="168" fontId="1" fillId="0" borderId="1" xfId="4" applyNumberFormat="1" applyFont="1" applyBorder="1" applyAlignment="1">
      <alignment horizontal="right" vertical="center"/>
    </xf>
    <xf numFmtId="168" fontId="1" fillId="0" borderId="14" xfId="4" applyNumberFormat="1" applyFont="1" applyBorder="1" applyAlignment="1">
      <alignment horizontal="right"/>
    </xf>
    <xf numFmtId="0" fontId="1" fillId="0" borderId="0" xfId="2" applyFont="1" applyBorder="1" applyAlignment="1">
      <alignment horizontal="left" vertical="top"/>
    </xf>
    <xf numFmtId="0" fontId="1" fillId="0" borderId="0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0" fontId="1" fillId="0" borderId="2" xfId="2" applyNumberFormat="1" applyFont="1" applyBorder="1" applyAlignment="1">
      <alignment vertical="center"/>
    </xf>
    <xf numFmtId="9" fontId="1" fillId="0" borderId="51" xfId="5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0" fontId="17" fillId="0" borderId="41" xfId="2" applyFont="1" applyBorder="1" applyAlignment="1">
      <alignment horizontal="left" vertical="center" wrapText="1"/>
    </xf>
    <xf numFmtId="0" fontId="17" fillId="0" borderId="6" xfId="2" applyFont="1" applyBorder="1" applyAlignment="1">
      <alignment horizontal="left" vertical="center" wrapText="1"/>
    </xf>
    <xf numFmtId="0" fontId="17" fillId="0" borderId="7" xfId="2" applyFont="1" applyBorder="1" applyAlignment="1">
      <alignment horizontal="left" vertical="center" wrapText="1"/>
    </xf>
    <xf numFmtId="0" fontId="17" fillId="0" borderId="5" xfId="2" applyFont="1" applyBorder="1" applyAlignment="1">
      <alignment horizontal="left" vertical="top" wrapText="1"/>
    </xf>
    <xf numFmtId="0" fontId="17" fillId="0" borderId="7" xfId="2" applyFont="1" applyBorder="1" applyAlignment="1">
      <alignment horizontal="left" vertical="top" wrapText="1"/>
    </xf>
    <xf numFmtId="0" fontId="1" fillId="0" borderId="3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9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0" fontId="1" fillId="0" borderId="43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1" fillId="0" borderId="45" xfId="2" applyFont="1" applyBorder="1" applyAlignment="1">
      <alignment horizontal="left" vertical="top"/>
    </xf>
    <xf numFmtId="49" fontId="6" fillId="3" borderId="51" xfId="2" applyNumberFormat="1" applyFont="1" applyFill="1" applyBorder="1" applyAlignment="1">
      <alignment horizontal="left" vertical="center"/>
    </xf>
    <xf numFmtId="49" fontId="6" fillId="3" borderId="1" xfId="2" applyNumberFormat="1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52" xfId="0" applyNumberFormat="1" applyFont="1" applyFill="1" applyBorder="1" applyAlignment="1">
      <alignment horizontal="right" vertical="center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4" fontId="6" fillId="5" borderId="8" xfId="0" applyNumberFormat="1" applyFont="1" applyFill="1" applyBorder="1" applyAlignment="1">
      <alignment horizontal="right" vertical="center"/>
    </xf>
    <xf numFmtId="4" fontId="6" fillId="5" borderId="12" xfId="0" applyNumberFormat="1" applyFont="1" applyFill="1" applyBorder="1" applyAlignment="1">
      <alignment horizontal="right" vertical="center"/>
    </xf>
    <xf numFmtId="4" fontId="6" fillId="5" borderId="49" xfId="0" applyNumberFormat="1" applyFont="1" applyFill="1" applyBorder="1" applyAlignment="1">
      <alignment horizontal="right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1" fillId="0" borderId="44" xfId="2" applyFont="1" applyBorder="1" applyAlignment="1">
      <alignment horizontal="left" vertical="top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6" fillId="0" borderId="35" xfId="0" applyFont="1" applyBorder="1" applyAlignment="1">
      <alignment horizontal="left" vertical="center" wrapText="1"/>
    </xf>
    <xf numFmtId="0" fontId="1" fillId="0" borderId="35" xfId="0" applyFont="1" applyBorder="1" applyAlignment="1">
      <alignment horizontal="left" vertical="center" wrapText="1"/>
    </xf>
    <xf numFmtId="0" fontId="15" fillId="0" borderId="17" xfId="0" applyFont="1" applyBorder="1" applyAlignment="1">
      <alignment horizontal="left" vertical="center" wrapText="1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4"/>
  <sheetViews>
    <sheetView zoomScaleNormal="100" zoomScaleSheetLayoutView="100" workbookViewId="0">
      <selection activeCell="D6" sqref="D6:E6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74" t="s">
        <v>137</v>
      </c>
      <c r="B1" s="175"/>
      <c r="C1" s="175"/>
      <c r="D1" s="175"/>
      <c r="E1" s="175"/>
      <c r="F1" s="96" t="s">
        <v>0</v>
      </c>
      <c r="G1" s="106"/>
    </row>
    <row r="2" spans="1:11" ht="15" customHeight="1" x14ac:dyDescent="0.2">
      <c r="A2" s="176"/>
      <c r="B2" s="177"/>
      <c r="C2" s="177"/>
      <c r="D2" s="177"/>
      <c r="E2" s="177"/>
      <c r="F2" s="97" t="s">
        <v>19</v>
      </c>
      <c r="G2" s="107"/>
    </row>
    <row r="3" spans="1:11" ht="15" customHeight="1" x14ac:dyDescent="0.2">
      <c r="A3" s="178" t="s">
        <v>1</v>
      </c>
      <c r="B3" s="179"/>
      <c r="C3" s="179"/>
      <c r="D3" s="179"/>
      <c r="E3" s="179"/>
      <c r="F3" s="180"/>
      <c r="G3" s="108"/>
    </row>
    <row r="4" spans="1:11" ht="15" customHeight="1" x14ac:dyDescent="0.2">
      <c r="A4" s="181"/>
      <c r="B4" s="182"/>
      <c r="C4" s="182"/>
      <c r="D4" s="182"/>
      <c r="E4" s="182"/>
      <c r="F4" s="183"/>
      <c r="G4" s="109"/>
    </row>
    <row r="5" spans="1:11" ht="15" customHeight="1" x14ac:dyDescent="0.2">
      <c r="A5" s="184" t="s">
        <v>8</v>
      </c>
      <c r="B5" s="149"/>
      <c r="C5" s="149"/>
      <c r="D5" s="185" t="s">
        <v>108</v>
      </c>
      <c r="E5" s="186"/>
      <c r="F5" s="98" t="s">
        <v>2</v>
      </c>
      <c r="G5" s="110"/>
    </row>
    <row r="6" spans="1:11" ht="61.5" customHeight="1" x14ac:dyDescent="0.2">
      <c r="A6" s="143" t="s">
        <v>138</v>
      </c>
      <c r="B6" s="144"/>
      <c r="C6" s="145"/>
      <c r="D6" s="146" t="s">
        <v>139</v>
      </c>
      <c r="E6" s="147"/>
      <c r="F6" s="99"/>
      <c r="G6" s="111"/>
    </row>
    <row r="7" spans="1:11" ht="15" customHeight="1" x14ac:dyDescent="0.2">
      <c r="A7" s="100" t="s">
        <v>9</v>
      </c>
      <c r="B7" s="6" t="s">
        <v>12</v>
      </c>
      <c r="C7" s="7" t="s">
        <v>10</v>
      </c>
      <c r="D7" s="8" t="s">
        <v>11</v>
      </c>
      <c r="E7" s="8" t="s">
        <v>17</v>
      </c>
      <c r="F7" s="101" t="s">
        <v>18</v>
      </c>
      <c r="G7" s="112"/>
    </row>
    <row r="8" spans="1:11" s="2" customFormat="1" ht="39" customHeight="1" x14ac:dyDescent="0.2">
      <c r="A8" s="67" t="s">
        <v>57</v>
      </c>
      <c r="B8" s="58" t="s">
        <v>71</v>
      </c>
      <c r="C8" s="16"/>
      <c r="D8" s="16"/>
      <c r="E8" s="59"/>
      <c r="F8" s="102"/>
      <c r="G8" s="113"/>
      <c r="J8" s="1"/>
      <c r="K8" s="1"/>
    </row>
    <row r="9" spans="1:11" ht="15" customHeight="1" x14ac:dyDescent="0.2">
      <c r="A9" s="68" t="s">
        <v>58</v>
      </c>
      <c r="B9" s="11" t="s">
        <v>112</v>
      </c>
      <c r="C9" s="12" t="s">
        <v>59</v>
      </c>
      <c r="D9" s="130">
        <v>1</v>
      </c>
      <c r="E9" s="123">
        <v>100000</v>
      </c>
      <c r="F9" s="125">
        <f>ROUND(E9*D9,2)</f>
        <v>100000</v>
      </c>
      <c r="G9" s="114"/>
    </row>
    <row r="10" spans="1:11" ht="15" customHeight="1" x14ac:dyDescent="0.2">
      <c r="A10" s="68" t="s">
        <v>60</v>
      </c>
      <c r="B10" s="11" t="s">
        <v>113</v>
      </c>
      <c r="C10" s="12" t="s">
        <v>20</v>
      </c>
      <c r="D10" s="122">
        <v>240.88</v>
      </c>
      <c r="E10" s="123">
        <v>504</v>
      </c>
      <c r="F10" s="125">
        <f t="shared" ref="F10:F16" si="0">ROUND(E10*D10,2)</f>
        <v>121403.52</v>
      </c>
      <c r="G10" s="114"/>
    </row>
    <row r="11" spans="1:11" ht="15" customHeight="1" x14ac:dyDescent="0.2">
      <c r="A11" s="68" t="s">
        <v>61</v>
      </c>
      <c r="B11" s="11" t="s">
        <v>67</v>
      </c>
      <c r="C11" s="12" t="s">
        <v>20</v>
      </c>
      <c r="D11" s="122">
        <v>240.88</v>
      </c>
      <c r="E11" s="123">
        <v>260</v>
      </c>
      <c r="F11" s="125">
        <f t="shared" si="0"/>
        <v>62628.800000000003</v>
      </c>
      <c r="G11" s="114"/>
    </row>
    <row r="12" spans="1:11" ht="15" customHeight="1" x14ac:dyDescent="0.2">
      <c r="A12" s="68" t="s">
        <v>62</v>
      </c>
      <c r="B12" s="11" t="s">
        <v>84</v>
      </c>
      <c r="C12" s="12" t="s">
        <v>20</v>
      </c>
      <c r="D12" s="122">
        <v>40</v>
      </c>
      <c r="E12" s="123">
        <v>2200</v>
      </c>
      <c r="F12" s="125">
        <f t="shared" si="0"/>
        <v>88000</v>
      </c>
      <c r="G12" s="114"/>
    </row>
    <row r="13" spans="1:11" ht="15" customHeight="1" x14ac:dyDescent="0.2">
      <c r="A13" s="68" t="s">
        <v>63</v>
      </c>
      <c r="B13" s="11" t="s">
        <v>68</v>
      </c>
      <c r="C13" s="12" t="s">
        <v>20</v>
      </c>
      <c r="D13" s="122">
        <v>240.88</v>
      </c>
      <c r="E13" s="123">
        <v>138</v>
      </c>
      <c r="F13" s="125">
        <f t="shared" si="0"/>
        <v>33241.440000000002</v>
      </c>
      <c r="G13" s="114"/>
    </row>
    <row r="14" spans="1:11" ht="15" customHeight="1" x14ac:dyDescent="0.2">
      <c r="A14" s="68" t="s">
        <v>64</v>
      </c>
      <c r="B14" s="11" t="s">
        <v>114</v>
      </c>
      <c r="C14" s="12" t="s">
        <v>20</v>
      </c>
      <c r="D14" s="122">
        <v>240.88</v>
      </c>
      <c r="E14" s="123">
        <v>324</v>
      </c>
      <c r="F14" s="125">
        <f t="shared" si="0"/>
        <v>78045.119999999995</v>
      </c>
      <c r="G14" s="114"/>
    </row>
    <row r="15" spans="1:11" ht="15" customHeight="1" x14ac:dyDescent="0.2">
      <c r="A15" s="68" t="s">
        <v>65</v>
      </c>
      <c r="B15" s="11" t="s">
        <v>115</v>
      </c>
      <c r="C15" s="12" t="s">
        <v>69</v>
      </c>
      <c r="D15" s="131">
        <v>6</v>
      </c>
      <c r="E15" s="123">
        <v>8716</v>
      </c>
      <c r="F15" s="125">
        <f t="shared" si="0"/>
        <v>52296</v>
      </c>
      <c r="G15" s="114"/>
    </row>
    <row r="16" spans="1:11" ht="15" customHeight="1" x14ac:dyDescent="0.2">
      <c r="A16" s="68" t="s">
        <v>66</v>
      </c>
      <c r="B16" s="11" t="s">
        <v>116</v>
      </c>
      <c r="C16" s="12" t="s">
        <v>69</v>
      </c>
      <c r="D16" s="131">
        <v>1</v>
      </c>
      <c r="E16" s="123">
        <v>15340</v>
      </c>
      <c r="F16" s="125">
        <f t="shared" si="0"/>
        <v>15340</v>
      </c>
      <c r="G16" s="114"/>
    </row>
    <row r="17" spans="1:7" ht="15" customHeight="1" x14ac:dyDescent="0.2">
      <c r="A17" s="141" t="s">
        <v>70</v>
      </c>
      <c r="B17" s="142"/>
      <c r="C17" s="142"/>
      <c r="D17" s="142"/>
      <c r="E17" s="142"/>
      <c r="F17" s="126">
        <f>SUM(F9:F16)</f>
        <v>550954.88</v>
      </c>
      <c r="G17" s="113"/>
    </row>
    <row r="18" spans="1:7" s="2" customFormat="1" ht="33.75" x14ac:dyDescent="0.2">
      <c r="A18" s="67" t="s">
        <v>72</v>
      </c>
      <c r="B18" s="62" t="s">
        <v>136</v>
      </c>
      <c r="C18" s="9" t="s">
        <v>79</v>
      </c>
      <c r="D18" s="8" t="s">
        <v>80</v>
      </c>
      <c r="E18" s="8" t="s">
        <v>17</v>
      </c>
      <c r="F18" s="103" t="s">
        <v>18</v>
      </c>
      <c r="G18" s="112"/>
    </row>
    <row r="19" spans="1:7" s="2" customFormat="1" ht="15" customHeight="1" x14ac:dyDescent="0.2">
      <c r="A19" s="68" t="s">
        <v>73</v>
      </c>
      <c r="B19" s="11" t="s">
        <v>126</v>
      </c>
      <c r="C19" s="12" t="s">
        <v>69</v>
      </c>
      <c r="D19" s="122">
        <v>1</v>
      </c>
      <c r="E19" s="120">
        <v>100000</v>
      </c>
      <c r="F19" s="125">
        <f t="shared" ref="F19:F28" si="1">ROUND(D19*E19,2)</f>
        <v>100000</v>
      </c>
      <c r="G19" s="114"/>
    </row>
    <row r="20" spans="1:7" s="2" customFormat="1" ht="15" customHeight="1" x14ac:dyDescent="0.2">
      <c r="A20" s="68" t="s">
        <v>74</v>
      </c>
      <c r="B20" s="11" t="s">
        <v>124</v>
      </c>
      <c r="C20" s="12" t="s">
        <v>81</v>
      </c>
      <c r="D20" s="122">
        <v>240.88</v>
      </c>
      <c r="E20" s="120">
        <v>500</v>
      </c>
      <c r="F20" s="125">
        <f t="shared" si="1"/>
        <v>120440</v>
      </c>
      <c r="G20" s="114"/>
    </row>
    <row r="21" spans="1:7" s="2" customFormat="1" ht="15" customHeight="1" x14ac:dyDescent="0.2">
      <c r="A21" s="68" t="s">
        <v>75</v>
      </c>
      <c r="B21" s="11" t="s">
        <v>127</v>
      </c>
      <c r="C21" s="12" t="s">
        <v>20</v>
      </c>
      <c r="D21" s="122">
        <v>240.88</v>
      </c>
      <c r="E21" s="120">
        <v>430</v>
      </c>
      <c r="F21" s="125">
        <f t="shared" si="1"/>
        <v>103578.4</v>
      </c>
      <c r="G21" s="114"/>
    </row>
    <row r="22" spans="1:7" s="2" customFormat="1" ht="15" customHeight="1" x14ac:dyDescent="0.2">
      <c r="A22" s="68" t="s">
        <v>76</v>
      </c>
      <c r="B22" s="11" t="s">
        <v>128</v>
      </c>
      <c r="C22" s="12" t="s">
        <v>69</v>
      </c>
      <c r="D22" s="122">
        <v>2816</v>
      </c>
      <c r="E22" s="120">
        <v>60</v>
      </c>
      <c r="F22" s="125">
        <f t="shared" si="1"/>
        <v>168960</v>
      </c>
      <c r="G22" s="114"/>
    </row>
    <row r="23" spans="1:7" s="2" customFormat="1" ht="15" customHeight="1" x14ac:dyDescent="0.2">
      <c r="A23" s="68" t="s">
        <v>77</v>
      </c>
      <c r="B23" s="11" t="s">
        <v>82</v>
      </c>
      <c r="C23" s="12" t="s">
        <v>69</v>
      </c>
      <c r="D23" s="122">
        <v>1</v>
      </c>
      <c r="E23" s="120">
        <v>160000</v>
      </c>
      <c r="F23" s="125">
        <f t="shared" si="1"/>
        <v>160000</v>
      </c>
      <c r="G23" s="114"/>
    </row>
    <row r="24" spans="1:7" s="2" customFormat="1" ht="15" customHeight="1" x14ac:dyDescent="0.2">
      <c r="A24" s="68" t="s">
        <v>78</v>
      </c>
      <c r="B24" s="11" t="s">
        <v>129</v>
      </c>
      <c r="C24" s="12" t="s">
        <v>69</v>
      </c>
      <c r="D24" s="122">
        <v>6</v>
      </c>
      <c r="E24" s="120">
        <v>120</v>
      </c>
      <c r="F24" s="125">
        <f t="shared" si="1"/>
        <v>720</v>
      </c>
      <c r="G24" s="114"/>
    </row>
    <row r="25" spans="1:7" s="2" customFormat="1" ht="15" customHeight="1" x14ac:dyDescent="0.2">
      <c r="A25" s="68" t="s">
        <v>100</v>
      </c>
      <c r="B25" s="11" t="s">
        <v>85</v>
      </c>
      <c r="C25" s="12" t="s">
        <v>69</v>
      </c>
      <c r="D25" s="122">
        <v>2816</v>
      </c>
      <c r="E25" s="120">
        <v>66</v>
      </c>
      <c r="F25" s="125">
        <f t="shared" si="1"/>
        <v>185856</v>
      </c>
      <c r="G25" s="114"/>
    </row>
    <row r="26" spans="1:7" s="2" customFormat="1" ht="15" customHeight="1" x14ac:dyDescent="0.2">
      <c r="A26" s="139" t="s">
        <v>119</v>
      </c>
      <c r="B26" s="11" t="s">
        <v>86</v>
      </c>
      <c r="C26" s="12" t="s">
        <v>69</v>
      </c>
      <c r="D26" s="122">
        <v>1916</v>
      </c>
      <c r="E26" s="120">
        <v>306.67</v>
      </c>
      <c r="F26" s="125">
        <v>587573.32999999996</v>
      </c>
      <c r="G26" s="114"/>
    </row>
    <row r="27" spans="1:7" s="2" customFormat="1" ht="15" customHeight="1" x14ac:dyDescent="0.2">
      <c r="A27" s="139" t="s">
        <v>130</v>
      </c>
      <c r="B27" s="11" t="s">
        <v>131</v>
      </c>
      <c r="C27" s="12" t="s">
        <v>69</v>
      </c>
      <c r="D27" s="122">
        <v>6</v>
      </c>
      <c r="E27" s="120">
        <v>10560</v>
      </c>
      <c r="F27" s="125">
        <f t="shared" si="1"/>
        <v>63360</v>
      </c>
      <c r="G27" s="114"/>
    </row>
    <row r="28" spans="1:7" s="2" customFormat="1" ht="15" customHeight="1" x14ac:dyDescent="0.2">
      <c r="A28" s="139" t="s">
        <v>132</v>
      </c>
      <c r="B28" s="11" t="s">
        <v>133</v>
      </c>
      <c r="C28" s="12" t="s">
        <v>69</v>
      </c>
      <c r="D28" s="122">
        <v>1</v>
      </c>
      <c r="E28" s="124">
        <v>29500</v>
      </c>
      <c r="F28" s="125">
        <f t="shared" si="1"/>
        <v>29500</v>
      </c>
      <c r="G28" s="113"/>
    </row>
    <row r="29" spans="1:7" s="2" customFormat="1" ht="24" customHeight="1" x14ac:dyDescent="0.2">
      <c r="A29" s="141" t="s">
        <v>83</v>
      </c>
      <c r="B29" s="142"/>
      <c r="C29" s="142"/>
      <c r="D29" s="142"/>
      <c r="E29" s="142"/>
      <c r="F29" s="127">
        <f>SUM(F19:F28)</f>
        <v>1519987.73</v>
      </c>
      <c r="G29" s="112"/>
    </row>
    <row r="30" spans="1:7" s="2" customFormat="1" ht="15" customHeight="1" x14ac:dyDescent="0.2">
      <c r="A30" s="170" t="s">
        <v>14</v>
      </c>
      <c r="B30" s="171"/>
      <c r="C30" s="171"/>
      <c r="D30" s="171"/>
      <c r="E30" s="172">
        <f>SUM(F17+F29)</f>
        <v>2070942.6099999999</v>
      </c>
      <c r="F30" s="173"/>
      <c r="G30" s="115"/>
    </row>
    <row r="31" spans="1:7" s="2" customFormat="1" ht="15" customHeight="1" x14ac:dyDescent="0.2">
      <c r="A31" s="165" t="s">
        <v>3</v>
      </c>
      <c r="B31" s="157"/>
      <c r="C31" s="166"/>
      <c r="D31" s="166"/>
      <c r="E31" s="132"/>
      <c r="F31" s="104" t="s">
        <v>16</v>
      </c>
      <c r="G31" s="116"/>
    </row>
    <row r="32" spans="1:7" ht="15" customHeight="1" x14ac:dyDescent="0.2">
      <c r="A32" s="167"/>
      <c r="B32" s="168"/>
      <c r="C32" s="168"/>
      <c r="D32" s="168"/>
      <c r="E32" s="134"/>
      <c r="F32" s="105"/>
      <c r="G32" s="117"/>
    </row>
    <row r="33" spans="1:7" ht="15" customHeight="1" x14ac:dyDescent="0.2">
      <c r="A33" s="169" t="s">
        <v>5</v>
      </c>
      <c r="B33" s="166"/>
      <c r="C33" s="166"/>
      <c r="D33" s="166"/>
      <c r="E33" s="132"/>
      <c r="F33" s="104" t="s">
        <v>6</v>
      </c>
      <c r="G33" s="118"/>
    </row>
    <row r="34" spans="1:7" ht="15" customHeight="1" x14ac:dyDescent="0.2">
      <c r="A34" s="154"/>
      <c r="B34" s="155"/>
      <c r="C34" s="155"/>
      <c r="D34" s="155"/>
      <c r="E34" s="133"/>
      <c r="F34" s="129"/>
      <c r="G34" s="117"/>
    </row>
    <row r="35" spans="1:7" ht="15" customHeight="1" x14ac:dyDescent="0.2">
      <c r="A35" s="154"/>
      <c r="B35" s="155"/>
      <c r="C35" s="155"/>
      <c r="D35" s="155"/>
      <c r="E35" s="128"/>
      <c r="F35" s="129"/>
      <c r="G35" s="117"/>
    </row>
    <row r="36" spans="1:7" ht="15" customHeight="1" x14ac:dyDescent="0.2">
      <c r="A36" s="156" t="s">
        <v>7</v>
      </c>
      <c r="B36" s="157"/>
      <c r="C36" s="157"/>
      <c r="D36" s="157"/>
      <c r="E36" s="157"/>
      <c r="F36" s="158"/>
      <c r="G36" s="117"/>
    </row>
    <row r="37" spans="1:7" ht="15" customHeight="1" x14ac:dyDescent="0.2">
      <c r="A37" s="159" t="s">
        <v>87</v>
      </c>
      <c r="B37" s="160"/>
      <c r="C37" s="160"/>
      <c r="D37" s="160"/>
      <c r="E37" s="160"/>
      <c r="F37" s="161"/>
      <c r="G37" s="111"/>
    </row>
    <row r="38" spans="1:7" ht="15" customHeight="1" x14ac:dyDescent="0.2">
      <c r="A38" s="159" t="s">
        <v>99</v>
      </c>
      <c r="B38" s="160"/>
      <c r="C38" s="160"/>
      <c r="D38" s="160"/>
      <c r="E38" s="160"/>
      <c r="F38" s="161"/>
      <c r="G38" s="111"/>
    </row>
    <row r="39" spans="1:7" s="3" customFormat="1" ht="15" customHeight="1" x14ac:dyDescent="0.2">
      <c r="A39" s="148" t="s">
        <v>22</v>
      </c>
      <c r="B39" s="149"/>
      <c r="C39" s="149"/>
      <c r="D39" s="149"/>
      <c r="E39" s="149"/>
      <c r="F39" s="150"/>
      <c r="G39" s="110"/>
    </row>
    <row r="40" spans="1:7" s="3" customFormat="1" ht="15" customHeight="1" x14ac:dyDescent="0.2">
      <c r="A40" s="148" t="s">
        <v>23</v>
      </c>
      <c r="B40" s="149"/>
      <c r="C40" s="149"/>
      <c r="D40" s="149"/>
      <c r="E40" s="149"/>
      <c r="F40" s="150"/>
      <c r="G40" s="110"/>
    </row>
    <row r="41" spans="1:7" s="3" customFormat="1" ht="15" customHeight="1" x14ac:dyDescent="0.2">
      <c r="A41" s="162" t="s">
        <v>55</v>
      </c>
      <c r="B41" s="163"/>
      <c r="C41" s="163"/>
      <c r="D41" s="163"/>
      <c r="E41" s="163"/>
      <c r="F41" s="164"/>
      <c r="G41" s="55"/>
    </row>
    <row r="42" spans="1:7" s="3" customFormat="1" ht="15" customHeight="1" x14ac:dyDescent="0.2">
      <c r="A42" s="151"/>
      <c r="B42" s="152"/>
      <c r="C42" s="152"/>
      <c r="D42" s="152"/>
      <c r="E42" s="152"/>
      <c r="F42" s="153"/>
      <c r="G42" s="56"/>
    </row>
    <row r="44" spans="1:7" x14ac:dyDescent="0.2">
      <c r="A44" s="1" t="s">
        <v>110</v>
      </c>
      <c r="B44" s="140" t="s">
        <v>111</v>
      </c>
      <c r="C44" s="140"/>
      <c r="D44" s="140"/>
      <c r="E44" s="140"/>
      <c r="F44" s="140"/>
    </row>
  </sheetData>
  <mergeCells count="24">
    <mergeCell ref="A29:E29"/>
    <mergeCell ref="A30:D30"/>
    <mergeCell ref="E30:F30"/>
    <mergeCell ref="A1:E2"/>
    <mergeCell ref="A3:F3"/>
    <mergeCell ref="A4:F4"/>
    <mergeCell ref="A5:C5"/>
    <mergeCell ref="D5:E5"/>
    <mergeCell ref="B44:F44"/>
    <mergeCell ref="A17:E17"/>
    <mergeCell ref="A6:C6"/>
    <mergeCell ref="D6:E6"/>
    <mergeCell ref="A40:F40"/>
    <mergeCell ref="A42:F42"/>
    <mergeCell ref="A34:D34"/>
    <mergeCell ref="A35:D35"/>
    <mergeCell ref="A36:F36"/>
    <mergeCell ref="A37:F37"/>
    <mergeCell ref="A38:F38"/>
    <mergeCell ref="A41:F41"/>
    <mergeCell ref="A31:D31"/>
    <mergeCell ref="A32:D32"/>
    <mergeCell ref="A33:D33"/>
    <mergeCell ref="A39:F39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topLeftCell="A4" zoomScaleNormal="100" zoomScaleSheetLayoutView="100" workbookViewId="0">
      <selection activeCell="C6" sqref="C6:G6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74" t="s">
        <v>13</v>
      </c>
      <c r="B1" s="175"/>
      <c r="C1" s="175"/>
      <c r="D1" s="175"/>
      <c r="E1" s="175"/>
      <c r="F1" s="175"/>
      <c r="G1" s="188" t="s">
        <v>98</v>
      </c>
      <c r="H1" s="189"/>
    </row>
    <row r="2" spans="1:11" ht="15" customHeight="1" x14ac:dyDescent="0.2">
      <c r="A2" s="176"/>
      <c r="B2" s="177"/>
      <c r="C2" s="177"/>
      <c r="D2" s="177"/>
      <c r="E2" s="177"/>
      <c r="F2" s="177"/>
      <c r="G2" s="190"/>
      <c r="H2" s="191"/>
    </row>
    <row r="3" spans="1:11" s="13" customFormat="1" ht="15" customHeight="1" x14ac:dyDescent="0.2">
      <c r="A3" s="187" t="s">
        <v>1</v>
      </c>
      <c r="B3" s="186"/>
      <c r="C3" s="186"/>
      <c r="D3" s="186"/>
      <c r="E3" s="186"/>
      <c r="F3" s="186"/>
      <c r="G3" s="186"/>
      <c r="H3" s="63"/>
      <c r="I3" s="5"/>
    </row>
    <row r="4" spans="1:11" s="13" customFormat="1" ht="15" customHeight="1" x14ac:dyDescent="0.2">
      <c r="A4" s="64"/>
      <c r="B4" s="57"/>
      <c r="C4" s="57"/>
      <c r="D4" s="57"/>
      <c r="E4" s="57"/>
      <c r="F4" s="57"/>
      <c r="G4" s="57"/>
      <c r="H4" s="69"/>
      <c r="I4" s="5"/>
    </row>
    <row r="5" spans="1:11" s="13" customFormat="1" ht="15" customHeight="1" x14ac:dyDescent="0.2">
      <c r="A5" s="70" t="s">
        <v>8</v>
      </c>
      <c r="B5" s="55"/>
      <c r="C5" s="185" t="s">
        <v>108</v>
      </c>
      <c r="D5" s="186"/>
      <c r="E5" s="186"/>
      <c r="F5" s="186"/>
      <c r="G5" s="192"/>
      <c r="H5" s="65" t="s">
        <v>2</v>
      </c>
      <c r="I5" s="5"/>
    </row>
    <row r="6" spans="1:11" s="13" customFormat="1" ht="55.5" customHeight="1" x14ac:dyDescent="0.2">
      <c r="A6" s="196" t="s">
        <v>138</v>
      </c>
      <c r="B6" s="197"/>
      <c r="C6" s="193" t="s">
        <v>139</v>
      </c>
      <c r="D6" s="194"/>
      <c r="E6" s="194"/>
      <c r="F6" s="194"/>
      <c r="G6" s="195"/>
      <c r="H6" s="66"/>
      <c r="I6" s="5"/>
    </row>
    <row r="7" spans="1:11" s="13" customFormat="1" ht="21.75" customHeight="1" x14ac:dyDescent="0.2">
      <c r="A7" s="222" t="s">
        <v>93</v>
      </c>
      <c r="B7" s="223"/>
      <c r="C7" s="223"/>
      <c r="D7" s="223"/>
      <c r="E7" s="223"/>
      <c r="F7" s="223"/>
      <c r="G7" s="223"/>
      <c r="H7" s="224"/>
      <c r="I7" s="5"/>
    </row>
    <row r="8" spans="1:11" s="13" customFormat="1" ht="15" customHeight="1" x14ac:dyDescent="0.2">
      <c r="A8" s="231" t="s">
        <v>9</v>
      </c>
      <c r="B8" s="220" t="s">
        <v>21</v>
      </c>
      <c r="C8" s="217" t="s">
        <v>10</v>
      </c>
      <c r="D8" s="217" t="s">
        <v>15</v>
      </c>
      <c r="E8" s="228" t="s">
        <v>105</v>
      </c>
      <c r="F8" s="229"/>
      <c r="G8" s="229"/>
      <c r="H8" s="230"/>
      <c r="I8" s="14"/>
    </row>
    <row r="9" spans="1:11" s="13" customFormat="1" ht="15" customHeight="1" x14ac:dyDescent="0.2">
      <c r="A9" s="232"/>
      <c r="B9" s="221"/>
      <c r="C9" s="218"/>
      <c r="D9" s="218"/>
      <c r="E9" s="200" t="s">
        <v>101</v>
      </c>
      <c r="F9" s="200" t="s">
        <v>102</v>
      </c>
      <c r="G9" s="200" t="s">
        <v>104</v>
      </c>
      <c r="H9" s="202" t="s">
        <v>103</v>
      </c>
      <c r="I9" s="14"/>
    </row>
    <row r="10" spans="1:11" s="13" customFormat="1" ht="15" customHeight="1" x14ac:dyDescent="0.2">
      <c r="A10" s="67" t="s">
        <v>57</v>
      </c>
      <c r="B10" s="9" t="s">
        <v>88</v>
      </c>
      <c r="C10" s="219"/>
      <c r="D10" s="219"/>
      <c r="E10" s="201"/>
      <c r="F10" s="201"/>
      <c r="G10" s="201"/>
      <c r="H10" s="203"/>
      <c r="I10" s="14"/>
    </row>
    <row r="11" spans="1:11" s="13" customFormat="1" ht="15" customHeight="1" x14ac:dyDescent="0.2">
      <c r="A11" s="68" t="s">
        <v>60</v>
      </c>
      <c r="B11" s="11" t="s">
        <v>113</v>
      </c>
      <c r="C11" s="12" t="s">
        <v>20</v>
      </c>
      <c r="D11" s="10">
        <v>240.88</v>
      </c>
      <c r="E11" s="119">
        <v>0</v>
      </c>
      <c r="F11" s="119">
        <v>0</v>
      </c>
      <c r="G11" s="119">
        <v>0</v>
      </c>
      <c r="H11" s="121">
        <v>0</v>
      </c>
      <c r="I11" s="15"/>
    </row>
    <row r="12" spans="1:11" s="13" customFormat="1" ht="15" customHeight="1" x14ac:dyDescent="0.2">
      <c r="A12" s="68" t="s">
        <v>61</v>
      </c>
      <c r="B12" s="11" t="s">
        <v>67</v>
      </c>
      <c r="C12" s="12" t="s">
        <v>20</v>
      </c>
      <c r="D12" s="10">
        <v>240.88</v>
      </c>
      <c r="E12" s="119">
        <v>0</v>
      </c>
      <c r="F12" s="119">
        <v>0</v>
      </c>
      <c r="G12" s="119">
        <v>0</v>
      </c>
      <c r="H12" s="121">
        <v>0</v>
      </c>
      <c r="I12" s="15"/>
    </row>
    <row r="13" spans="1:11" s="13" customFormat="1" ht="15" customHeight="1" x14ac:dyDescent="0.2">
      <c r="A13" s="68" t="s">
        <v>63</v>
      </c>
      <c r="B13" s="11" t="s">
        <v>68</v>
      </c>
      <c r="C13" s="12" t="s">
        <v>20</v>
      </c>
      <c r="D13" s="10">
        <v>240.88</v>
      </c>
      <c r="E13" s="119">
        <v>0</v>
      </c>
      <c r="F13" s="119">
        <v>0</v>
      </c>
      <c r="G13" s="119">
        <v>0</v>
      </c>
      <c r="H13" s="121">
        <v>0</v>
      </c>
      <c r="I13" s="15"/>
    </row>
    <row r="14" spans="1:11" s="13" customFormat="1" ht="15" customHeight="1" x14ac:dyDescent="0.2">
      <c r="A14" s="68" t="s">
        <v>64</v>
      </c>
      <c r="B14" s="11" t="s">
        <v>122</v>
      </c>
      <c r="C14" s="12" t="s">
        <v>20</v>
      </c>
      <c r="D14" s="10">
        <v>240.88</v>
      </c>
      <c r="E14" s="119">
        <v>0</v>
      </c>
      <c r="F14" s="119">
        <v>0</v>
      </c>
      <c r="G14" s="119">
        <v>0</v>
      </c>
      <c r="H14" s="121">
        <v>0</v>
      </c>
      <c r="I14" s="15"/>
    </row>
    <row r="15" spans="1:11" s="13" customFormat="1" ht="15" customHeight="1" x14ac:dyDescent="0.2">
      <c r="A15" s="212" t="s">
        <v>89</v>
      </c>
      <c r="B15" s="213"/>
      <c r="C15" s="213"/>
      <c r="D15" s="213"/>
      <c r="E15" s="213"/>
      <c r="F15" s="213"/>
      <c r="G15" s="213"/>
      <c r="H15" s="214"/>
      <c r="I15" s="15"/>
      <c r="K15" s="71"/>
    </row>
    <row r="16" spans="1:11" s="13" customFormat="1" ht="15" customHeight="1" x14ac:dyDescent="0.2">
      <c r="A16" s="206" t="s">
        <v>91</v>
      </c>
      <c r="B16" s="207"/>
      <c r="C16" s="207"/>
      <c r="D16" s="208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7" t="s">
        <v>58</v>
      </c>
      <c r="B17" s="78" t="s">
        <v>112</v>
      </c>
      <c r="C17" s="79" t="s">
        <v>59</v>
      </c>
      <c r="D17" s="80">
        <v>1</v>
      </c>
      <c r="E17" s="81"/>
      <c r="F17" s="82"/>
      <c r="G17" s="82"/>
      <c r="H17" s="83">
        <v>0</v>
      </c>
      <c r="I17" s="15"/>
    </row>
    <row r="18" spans="1:10" s="13" customFormat="1" ht="15" customHeight="1" x14ac:dyDescent="0.2">
      <c r="A18" s="68" t="s">
        <v>62</v>
      </c>
      <c r="B18" s="11" t="s">
        <v>121</v>
      </c>
      <c r="C18" s="79" t="s">
        <v>59</v>
      </c>
      <c r="D18" s="10">
        <v>40</v>
      </c>
      <c r="E18" s="209">
        <v>0</v>
      </c>
      <c r="F18" s="210"/>
      <c r="G18" s="210"/>
      <c r="H18" s="211"/>
      <c r="I18" s="15"/>
    </row>
    <row r="19" spans="1:10" s="13" customFormat="1" ht="15" customHeight="1" x14ac:dyDescent="0.2">
      <c r="A19" s="77" t="s">
        <v>65</v>
      </c>
      <c r="B19" s="78" t="s">
        <v>120</v>
      </c>
      <c r="C19" s="79" t="s">
        <v>69</v>
      </c>
      <c r="D19" s="80">
        <v>6</v>
      </c>
      <c r="E19" s="81"/>
      <c r="F19" s="82"/>
      <c r="G19" s="82"/>
      <c r="H19" s="83">
        <v>0</v>
      </c>
      <c r="I19" s="15"/>
    </row>
    <row r="20" spans="1:10" s="13" customFormat="1" ht="15" customHeight="1" x14ac:dyDescent="0.2">
      <c r="A20" s="77" t="s">
        <v>66</v>
      </c>
      <c r="B20" s="78" t="s">
        <v>123</v>
      </c>
      <c r="C20" s="79" t="s">
        <v>69</v>
      </c>
      <c r="D20" s="80">
        <v>1</v>
      </c>
      <c r="E20" s="209">
        <v>0</v>
      </c>
      <c r="F20" s="210"/>
      <c r="G20" s="210"/>
      <c r="H20" s="211"/>
      <c r="I20" s="15"/>
    </row>
    <row r="21" spans="1:10" s="13" customFormat="1" ht="15" customHeight="1" x14ac:dyDescent="0.2">
      <c r="A21" s="206" t="s">
        <v>90</v>
      </c>
      <c r="B21" s="207"/>
      <c r="C21" s="17"/>
      <c r="D21" s="225"/>
      <c r="E21" s="225"/>
      <c r="F21" s="225"/>
      <c r="G21" s="226"/>
      <c r="H21" s="76">
        <f>SUM(E17:H20)</f>
        <v>0</v>
      </c>
      <c r="I21" s="19"/>
      <c r="J21" s="73"/>
    </row>
    <row r="22" spans="1:10" s="13" customFormat="1" ht="15" customHeight="1" x14ac:dyDescent="0.2">
      <c r="A22" s="204" t="s">
        <v>92</v>
      </c>
      <c r="B22" s="205"/>
      <c r="C22" s="17"/>
      <c r="D22" s="225"/>
      <c r="E22" s="225"/>
      <c r="F22" s="226"/>
      <c r="G22" s="215">
        <f>E16+F16+G16:H16+H21</f>
        <v>0</v>
      </c>
      <c r="H22" s="216"/>
      <c r="I22" s="19"/>
      <c r="J22" s="23"/>
    </row>
    <row r="23" spans="1:10" s="13" customFormat="1" ht="15" customHeight="1" x14ac:dyDescent="0.2">
      <c r="A23" s="165" t="s">
        <v>3</v>
      </c>
      <c r="B23" s="157"/>
      <c r="C23" s="157"/>
      <c r="D23" s="157"/>
      <c r="E23" s="157"/>
      <c r="F23" s="158"/>
      <c r="G23" s="156" t="s">
        <v>4</v>
      </c>
      <c r="H23" s="227"/>
      <c r="I23" s="19"/>
      <c r="J23" s="23"/>
    </row>
    <row r="24" spans="1:10" s="13" customFormat="1" ht="15" customHeight="1" x14ac:dyDescent="0.2">
      <c r="A24" s="167"/>
      <c r="B24" s="168"/>
      <c r="C24" s="168"/>
      <c r="D24" s="168"/>
      <c r="E24" s="168"/>
      <c r="F24" s="198"/>
      <c r="G24" s="199"/>
      <c r="H24" s="183"/>
      <c r="I24" s="19"/>
      <c r="J24" s="23"/>
    </row>
    <row r="25" spans="1:10" s="13" customFormat="1" ht="15" customHeight="1" x14ac:dyDescent="0.2">
      <c r="A25" s="165" t="s">
        <v>5</v>
      </c>
      <c r="B25" s="157"/>
      <c r="C25" s="157"/>
      <c r="D25" s="157"/>
      <c r="E25" s="157"/>
      <c r="F25" s="158"/>
      <c r="G25" s="156" t="s">
        <v>6</v>
      </c>
      <c r="H25" s="227"/>
      <c r="I25" s="19"/>
      <c r="J25" s="23"/>
    </row>
    <row r="26" spans="1:10" s="13" customFormat="1" ht="15" customHeight="1" thickBot="1" x14ac:dyDescent="0.25">
      <c r="A26" s="234"/>
      <c r="B26" s="235"/>
      <c r="C26" s="235"/>
      <c r="D26" s="235"/>
      <c r="E26" s="235"/>
      <c r="F26" s="236"/>
      <c r="G26" s="237"/>
      <c r="H26" s="238"/>
      <c r="I26" s="19"/>
      <c r="J26" s="23"/>
    </row>
    <row r="27" spans="1:10" s="13" customFormat="1" ht="15" customHeight="1" x14ac:dyDescent="0.2">
      <c r="A27" s="239" t="s">
        <v>7</v>
      </c>
      <c r="B27" s="166"/>
      <c r="C27" s="166"/>
      <c r="D27" s="166"/>
      <c r="E27" s="166"/>
      <c r="F27" s="166"/>
      <c r="G27" s="166"/>
      <c r="H27" s="166"/>
      <c r="I27" s="19"/>
      <c r="J27" s="23"/>
    </row>
    <row r="28" spans="1:10" s="13" customFormat="1" ht="15" customHeight="1" x14ac:dyDescent="0.2">
      <c r="A28" s="148" t="s">
        <v>56</v>
      </c>
      <c r="B28" s="149"/>
      <c r="C28" s="149"/>
      <c r="D28" s="149"/>
      <c r="E28" s="149"/>
      <c r="F28" s="149"/>
      <c r="G28" s="149"/>
      <c r="H28" s="149"/>
      <c r="I28" s="19"/>
      <c r="J28" s="23"/>
    </row>
    <row r="29" spans="1:10" s="13" customFormat="1" ht="15" customHeight="1" x14ac:dyDescent="0.2">
      <c r="A29" s="151"/>
      <c r="B29" s="152"/>
      <c r="C29" s="152"/>
      <c r="D29" s="152"/>
      <c r="E29" s="152"/>
      <c r="F29" s="152"/>
      <c r="G29" s="152"/>
      <c r="H29" s="152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106</v>
      </c>
      <c r="B31" s="233" t="s">
        <v>107</v>
      </c>
      <c r="C31" s="233"/>
      <c r="D31" s="233"/>
      <c r="E31" s="233"/>
      <c r="F31" s="233"/>
      <c r="G31" s="233"/>
      <c r="H31" s="233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4"/>
    </row>
    <row r="45" spans="9:10" s="13" customFormat="1" ht="15" customHeight="1" x14ac:dyDescent="0.2">
      <c r="I45" s="5"/>
      <c r="J45" s="72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7">
    <mergeCell ref="B31:H31"/>
    <mergeCell ref="A28:H28"/>
    <mergeCell ref="A29:H29"/>
    <mergeCell ref="A25:F25"/>
    <mergeCell ref="G25:H25"/>
    <mergeCell ref="A26:F26"/>
    <mergeCell ref="G26:H26"/>
    <mergeCell ref="A27:H27"/>
    <mergeCell ref="A7:H7"/>
    <mergeCell ref="D21:G21"/>
    <mergeCell ref="D22:F22"/>
    <mergeCell ref="A23:F23"/>
    <mergeCell ref="G23:H23"/>
    <mergeCell ref="E8:H8"/>
    <mergeCell ref="A8:A9"/>
    <mergeCell ref="E18:H18"/>
    <mergeCell ref="A24:F24"/>
    <mergeCell ref="G24:H24"/>
    <mergeCell ref="E9:E10"/>
    <mergeCell ref="F9:F10"/>
    <mergeCell ref="G9:G10"/>
    <mergeCell ref="H9:H10"/>
    <mergeCell ref="A22:B22"/>
    <mergeCell ref="A16:D16"/>
    <mergeCell ref="E20:H20"/>
    <mergeCell ref="A15:H15"/>
    <mergeCell ref="G22:H22"/>
    <mergeCell ref="C8:C10"/>
    <mergeCell ref="D8:D10"/>
    <mergeCell ref="A21:B21"/>
    <mergeCell ref="B8:B9"/>
    <mergeCell ref="A3:G3"/>
    <mergeCell ref="G1:H2"/>
    <mergeCell ref="A1:F2"/>
    <mergeCell ref="C5:G5"/>
    <mergeCell ref="C6:G6"/>
    <mergeCell ref="A6:B6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2"/>
  <sheetViews>
    <sheetView topLeftCell="A4" workbookViewId="0">
      <selection activeCell="C6" sqref="C6:G6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74" t="s">
        <v>13</v>
      </c>
      <c r="B1" s="175"/>
      <c r="C1" s="175"/>
      <c r="D1" s="175"/>
      <c r="E1" s="175"/>
      <c r="F1" s="175"/>
      <c r="G1" s="188" t="s">
        <v>97</v>
      </c>
      <c r="H1" s="189"/>
    </row>
    <row r="2" spans="1:8" ht="18.75" customHeight="1" x14ac:dyDescent="0.2">
      <c r="A2" s="176"/>
      <c r="B2" s="177"/>
      <c r="C2" s="177"/>
      <c r="D2" s="177"/>
      <c r="E2" s="177"/>
      <c r="F2" s="177"/>
      <c r="G2" s="190"/>
      <c r="H2" s="191"/>
    </row>
    <row r="3" spans="1:8" x14ac:dyDescent="0.2">
      <c r="A3" s="187" t="s">
        <v>1</v>
      </c>
      <c r="B3" s="186"/>
      <c r="C3" s="186"/>
      <c r="D3" s="186"/>
      <c r="E3" s="186"/>
      <c r="F3" s="186"/>
      <c r="G3" s="186"/>
      <c r="H3" s="63"/>
    </row>
    <row r="4" spans="1:8" x14ac:dyDescent="0.2">
      <c r="A4" s="64"/>
      <c r="B4" s="57"/>
      <c r="C4" s="57"/>
      <c r="D4" s="57"/>
      <c r="E4" s="57"/>
      <c r="F4" s="57"/>
      <c r="G4" s="57"/>
      <c r="H4" s="69"/>
    </row>
    <row r="5" spans="1:8" x14ac:dyDescent="0.2">
      <c r="A5" s="70" t="s">
        <v>8</v>
      </c>
      <c r="B5" s="55"/>
      <c r="C5" s="185" t="s">
        <v>108</v>
      </c>
      <c r="D5" s="186"/>
      <c r="E5" s="186"/>
      <c r="F5" s="186"/>
      <c r="G5" s="192"/>
      <c r="H5" s="65" t="s">
        <v>2</v>
      </c>
    </row>
    <row r="6" spans="1:8" ht="55.5" customHeight="1" x14ac:dyDescent="0.2">
      <c r="A6" s="196" t="s">
        <v>138</v>
      </c>
      <c r="B6" s="197"/>
      <c r="C6" s="193" t="s">
        <v>139</v>
      </c>
      <c r="D6" s="194"/>
      <c r="E6" s="194"/>
      <c r="F6" s="194"/>
      <c r="G6" s="195"/>
      <c r="H6" s="66"/>
    </row>
    <row r="7" spans="1:8" ht="15.75" x14ac:dyDescent="0.2">
      <c r="A7" s="222" t="s">
        <v>94</v>
      </c>
      <c r="B7" s="223"/>
      <c r="C7" s="223"/>
      <c r="D7" s="223"/>
      <c r="E7" s="223"/>
      <c r="F7" s="223"/>
      <c r="G7" s="223"/>
      <c r="H7" s="224"/>
    </row>
    <row r="8" spans="1:8" x14ac:dyDescent="0.2">
      <c r="A8" s="240" t="s">
        <v>89</v>
      </c>
      <c r="B8" s="241"/>
      <c r="C8" s="241"/>
      <c r="D8" s="241"/>
      <c r="E8" s="241"/>
      <c r="F8" s="241"/>
      <c r="G8" s="241"/>
      <c r="H8" s="242"/>
    </row>
    <row r="9" spans="1:8" ht="12.75" customHeight="1" x14ac:dyDescent="0.2">
      <c r="A9" s="231" t="s">
        <v>9</v>
      </c>
      <c r="B9" s="220" t="s">
        <v>21</v>
      </c>
      <c r="C9" s="217" t="s">
        <v>10</v>
      </c>
      <c r="D9" s="217" t="s">
        <v>15</v>
      </c>
      <c r="E9" s="228" t="s">
        <v>105</v>
      </c>
      <c r="F9" s="229"/>
      <c r="G9" s="229"/>
      <c r="H9" s="230"/>
    </row>
    <row r="10" spans="1:8" x14ac:dyDescent="0.2">
      <c r="A10" s="232"/>
      <c r="B10" s="221"/>
      <c r="C10" s="218"/>
      <c r="D10" s="218"/>
      <c r="E10" s="200" t="s">
        <v>101</v>
      </c>
      <c r="F10" s="200" t="s">
        <v>102</v>
      </c>
      <c r="G10" s="200" t="s">
        <v>102</v>
      </c>
      <c r="H10" s="202" t="s">
        <v>103</v>
      </c>
    </row>
    <row r="11" spans="1:8" ht="22.5" x14ac:dyDescent="0.2">
      <c r="A11" s="67" t="s">
        <v>72</v>
      </c>
      <c r="B11" s="9" t="s">
        <v>135</v>
      </c>
      <c r="C11" s="219"/>
      <c r="D11" s="219"/>
      <c r="E11" s="201"/>
      <c r="F11" s="201"/>
      <c r="G11" s="201"/>
      <c r="H11" s="203"/>
    </row>
    <row r="12" spans="1:8" ht="39.75" customHeight="1" x14ac:dyDescent="0.2">
      <c r="A12" s="68" t="s">
        <v>74</v>
      </c>
      <c r="B12" s="60" t="s">
        <v>124</v>
      </c>
      <c r="C12" s="10" t="s">
        <v>81</v>
      </c>
      <c r="D12" s="61">
        <v>240.88</v>
      </c>
      <c r="E12" s="119">
        <v>0</v>
      </c>
      <c r="F12" s="119">
        <v>0</v>
      </c>
      <c r="G12" s="119">
        <v>0</v>
      </c>
      <c r="H12" s="121">
        <v>0</v>
      </c>
    </row>
    <row r="13" spans="1:8" x14ac:dyDescent="0.2">
      <c r="A13" s="75" t="s">
        <v>75</v>
      </c>
      <c r="B13" s="60" t="s">
        <v>117</v>
      </c>
      <c r="C13" s="10" t="s">
        <v>81</v>
      </c>
      <c r="D13" s="138">
        <v>240.88</v>
      </c>
      <c r="E13" s="119">
        <v>0</v>
      </c>
      <c r="F13" s="119">
        <v>0</v>
      </c>
      <c r="G13" s="119">
        <v>0</v>
      </c>
      <c r="H13" s="119">
        <v>0</v>
      </c>
    </row>
    <row r="14" spans="1:8" ht="27.75" customHeight="1" x14ac:dyDescent="0.2">
      <c r="A14" s="206" t="s">
        <v>91</v>
      </c>
      <c r="B14" s="207"/>
      <c r="C14" s="207"/>
      <c r="D14" s="208"/>
      <c r="E14" s="84">
        <f>SUM(E12:E13)</f>
        <v>0</v>
      </c>
      <c r="F14" s="84">
        <f t="shared" ref="F14:H14" si="0">SUM(F12:F13)</f>
        <v>0</v>
      </c>
      <c r="G14" s="84">
        <f t="shared" si="0"/>
        <v>0</v>
      </c>
      <c r="H14" s="84">
        <f t="shared" si="0"/>
        <v>0</v>
      </c>
    </row>
    <row r="15" spans="1:8" ht="24.75" customHeight="1" x14ac:dyDescent="0.2">
      <c r="A15" s="10" t="s">
        <v>73</v>
      </c>
      <c r="B15" s="11" t="s">
        <v>125</v>
      </c>
      <c r="C15" s="10" t="s">
        <v>69</v>
      </c>
      <c r="D15" s="130">
        <v>1</v>
      </c>
      <c r="E15" s="243">
        <v>0</v>
      </c>
      <c r="F15" s="244"/>
      <c r="G15" s="244"/>
      <c r="H15" s="245"/>
    </row>
    <row r="16" spans="1:8" ht="18.75" customHeight="1" x14ac:dyDescent="0.2">
      <c r="A16" s="10" t="s">
        <v>76</v>
      </c>
      <c r="B16" s="11" t="s">
        <v>118</v>
      </c>
      <c r="C16" s="10" t="s">
        <v>69</v>
      </c>
      <c r="D16" s="130">
        <v>2816</v>
      </c>
      <c r="E16" s="135"/>
      <c r="F16" s="136"/>
      <c r="G16" s="136"/>
      <c r="H16" s="137">
        <v>0</v>
      </c>
    </row>
    <row r="17" spans="1:8" ht="23.25" customHeight="1" x14ac:dyDescent="0.2">
      <c r="A17" s="68" t="s">
        <v>77</v>
      </c>
      <c r="B17" s="60" t="s">
        <v>82</v>
      </c>
      <c r="C17" s="10" t="s">
        <v>69</v>
      </c>
      <c r="D17" s="130">
        <v>1</v>
      </c>
      <c r="E17" s="243">
        <v>0</v>
      </c>
      <c r="F17" s="244"/>
      <c r="G17" s="244"/>
      <c r="H17" s="245"/>
    </row>
    <row r="18" spans="1:8" ht="22.5" customHeight="1" x14ac:dyDescent="0.2">
      <c r="A18" s="68" t="s">
        <v>78</v>
      </c>
      <c r="B18" s="60" t="s">
        <v>134</v>
      </c>
      <c r="C18" s="10" t="s">
        <v>69</v>
      </c>
      <c r="D18" s="130">
        <v>5</v>
      </c>
      <c r="E18" s="243">
        <v>0</v>
      </c>
      <c r="F18" s="244"/>
      <c r="G18" s="244"/>
      <c r="H18" s="245"/>
    </row>
    <row r="19" spans="1:8" x14ac:dyDescent="0.2">
      <c r="A19" s="68" t="s">
        <v>100</v>
      </c>
      <c r="B19" s="11" t="s">
        <v>85</v>
      </c>
      <c r="C19" s="10" t="s">
        <v>69</v>
      </c>
      <c r="D19" s="130">
        <v>2816</v>
      </c>
      <c r="E19" s="243">
        <v>0</v>
      </c>
      <c r="F19" s="244"/>
      <c r="G19" s="244"/>
      <c r="H19" s="245"/>
    </row>
    <row r="20" spans="1:8" x14ac:dyDescent="0.2">
      <c r="A20" s="75" t="s">
        <v>119</v>
      </c>
      <c r="B20" s="11" t="s">
        <v>86</v>
      </c>
      <c r="C20" s="10" t="s">
        <v>69</v>
      </c>
      <c r="D20" s="130">
        <v>1916</v>
      </c>
      <c r="E20" s="243">
        <v>0</v>
      </c>
      <c r="F20" s="244"/>
      <c r="G20" s="244"/>
      <c r="H20" s="245"/>
    </row>
    <row r="21" spans="1:8" x14ac:dyDescent="0.2">
      <c r="A21" s="75" t="s">
        <v>130</v>
      </c>
      <c r="B21" s="11" t="s">
        <v>131</v>
      </c>
      <c r="C21" s="10" t="s">
        <v>69</v>
      </c>
      <c r="D21" s="130">
        <v>6</v>
      </c>
      <c r="E21" s="243">
        <v>0</v>
      </c>
      <c r="F21" s="244"/>
      <c r="G21" s="244"/>
      <c r="H21" s="245"/>
    </row>
    <row r="22" spans="1:8" x14ac:dyDescent="0.2">
      <c r="A22" s="75" t="s">
        <v>132</v>
      </c>
      <c r="B22" s="11" t="s">
        <v>133</v>
      </c>
      <c r="C22" s="10" t="s">
        <v>69</v>
      </c>
      <c r="D22" s="130">
        <v>1</v>
      </c>
      <c r="E22" s="243">
        <v>0</v>
      </c>
      <c r="F22" s="244"/>
      <c r="G22" s="244"/>
      <c r="H22" s="245"/>
    </row>
    <row r="23" spans="1:8" x14ac:dyDescent="0.2">
      <c r="A23" s="206" t="s">
        <v>95</v>
      </c>
      <c r="B23" s="207"/>
      <c r="C23" s="207"/>
      <c r="D23" s="208"/>
      <c r="E23" s="246"/>
      <c r="F23" s="247"/>
      <c r="G23" s="248"/>
      <c r="H23" s="84">
        <f>SUM(E15:H22)</f>
        <v>0</v>
      </c>
    </row>
    <row r="24" spans="1:8" x14ac:dyDescent="0.2">
      <c r="A24" s="204" t="s">
        <v>96</v>
      </c>
      <c r="B24" s="205"/>
      <c r="C24" s="17"/>
      <c r="D24" s="17"/>
      <c r="E24" s="85"/>
      <c r="F24" s="86"/>
      <c r="G24" s="215">
        <f>E14+F14+G14+H14+H23</f>
        <v>0</v>
      </c>
      <c r="H24" s="216"/>
    </row>
    <row r="25" spans="1:8" x14ac:dyDescent="0.2">
      <c r="A25" s="165" t="s">
        <v>3</v>
      </c>
      <c r="B25" s="157"/>
      <c r="C25" s="157"/>
      <c r="D25" s="157"/>
      <c r="E25" s="157"/>
      <c r="F25" s="158"/>
      <c r="G25" s="156" t="s">
        <v>4</v>
      </c>
      <c r="H25" s="227"/>
    </row>
    <row r="26" spans="1:8" x14ac:dyDescent="0.2">
      <c r="A26" s="167"/>
      <c r="B26" s="168"/>
      <c r="C26" s="168"/>
      <c r="D26" s="168"/>
      <c r="E26" s="168"/>
      <c r="F26" s="198"/>
      <c r="G26" s="199"/>
      <c r="H26" s="183"/>
    </row>
    <row r="27" spans="1:8" x14ac:dyDescent="0.2">
      <c r="A27" s="165" t="s">
        <v>5</v>
      </c>
      <c r="B27" s="157"/>
      <c r="C27" s="157"/>
      <c r="D27" s="157"/>
      <c r="E27" s="157"/>
      <c r="F27" s="158"/>
      <c r="G27" s="156" t="s">
        <v>6</v>
      </c>
      <c r="H27" s="227"/>
    </row>
    <row r="28" spans="1:8" ht="13.5" thickBot="1" x14ac:dyDescent="0.25">
      <c r="A28" s="234"/>
      <c r="B28" s="235"/>
      <c r="C28" s="235"/>
      <c r="D28" s="235"/>
      <c r="E28" s="235"/>
      <c r="F28" s="236"/>
      <c r="G28" s="237"/>
      <c r="H28" s="238"/>
    </row>
    <row r="29" spans="1:8" x14ac:dyDescent="0.2">
      <c r="A29" s="151"/>
      <c r="B29" s="152"/>
      <c r="C29" s="152"/>
      <c r="D29" s="152"/>
      <c r="E29" s="152"/>
      <c r="F29" s="152"/>
      <c r="G29" s="152"/>
      <c r="H29" s="152"/>
    </row>
    <row r="32" spans="1:8" x14ac:dyDescent="0.2">
      <c r="A32" s="13" t="s">
        <v>106</v>
      </c>
      <c r="B32" s="233" t="s">
        <v>107</v>
      </c>
      <c r="C32" s="233"/>
      <c r="D32" s="233"/>
      <c r="E32" s="233"/>
      <c r="F32" s="233"/>
      <c r="G32" s="233"/>
      <c r="H32" s="233"/>
    </row>
  </sheetData>
  <mergeCells count="39">
    <mergeCell ref="B32:H32"/>
    <mergeCell ref="A9:A10"/>
    <mergeCell ref="B9:B10"/>
    <mergeCell ref="C9:C11"/>
    <mergeCell ref="D9:D11"/>
    <mergeCell ref="A29:H29"/>
    <mergeCell ref="G24:H24"/>
    <mergeCell ref="G25:H25"/>
    <mergeCell ref="G26:H26"/>
    <mergeCell ref="A25:F25"/>
    <mergeCell ref="A26:F26"/>
    <mergeCell ref="E9:H9"/>
    <mergeCell ref="E10:E11"/>
    <mergeCell ref="F10:F11"/>
    <mergeCell ref="E20:H20"/>
    <mergeCell ref="E21:H21"/>
    <mergeCell ref="E19:H19"/>
    <mergeCell ref="E22:H22"/>
    <mergeCell ref="A23:D23"/>
    <mergeCell ref="E23:G23"/>
    <mergeCell ref="A28:F28"/>
    <mergeCell ref="G28:H28"/>
    <mergeCell ref="A24:B24"/>
    <mergeCell ref="A27:F27"/>
    <mergeCell ref="G27:H27"/>
    <mergeCell ref="A1:F2"/>
    <mergeCell ref="G1:H2"/>
    <mergeCell ref="A3:G3"/>
    <mergeCell ref="C5:G5"/>
    <mergeCell ref="A6:B6"/>
    <mergeCell ref="C6:G6"/>
    <mergeCell ref="A7:H7"/>
    <mergeCell ref="G10:G11"/>
    <mergeCell ref="H10:H11"/>
    <mergeCell ref="A8:H8"/>
    <mergeCell ref="E18:H18"/>
    <mergeCell ref="A14:D14"/>
    <mergeCell ref="E15:H15"/>
    <mergeCell ref="E17:H17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tabSelected="1" zoomScaleNormal="100" zoomScaleSheetLayoutView="100" workbookViewId="0">
      <selection activeCell="J15" sqref="J15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86" t="s">
        <v>54</v>
      </c>
      <c r="B1" s="286"/>
      <c r="C1" s="286"/>
      <c r="D1" s="286"/>
      <c r="E1" s="286"/>
      <c r="F1" s="50" t="s">
        <v>0</v>
      </c>
    </row>
    <row r="2" spans="1:7" ht="15" customHeight="1" thickTop="1" x14ac:dyDescent="0.2">
      <c r="A2" s="287"/>
      <c r="B2" s="287"/>
      <c r="C2" s="287"/>
      <c r="D2" s="287"/>
      <c r="E2" s="287"/>
      <c r="F2" s="54" t="s">
        <v>47</v>
      </c>
    </row>
    <row r="3" spans="1:7" ht="15" customHeight="1" x14ac:dyDescent="0.2">
      <c r="A3" s="288" t="s">
        <v>1</v>
      </c>
      <c r="B3" s="288"/>
      <c r="C3" s="288"/>
      <c r="D3" s="288"/>
      <c r="E3" s="288"/>
      <c r="F3" s="288"/>
    </row>
    <row r="4" spans="1:7" ht="15" customHeight="1" x14ac:dyDescent="0.2">
      <c r="A4" s="289"/>
      <c r="B4" s="290"/>
      <c r="C4" s="290"/>
      <c r="D4" s="290"/>
      <c r="E4" s="290"/>
      <c r="F4" s="291"/>
    </row>
    <row r="5" spans="1:7" ht="15" customHeight="1" x14ac:dyDescent="0.2">
      <c r="A5" s="89" t="s">
        <v>8</v>
      </c>
      <c r="B5" s="87"/>
      <c r="C5" s="292" t="s">
        <v>109</v>
      </c>
      <c r="D5" s="293"/>
      <c r="E5" s="294"/>
      <c r="F5" s="88" t="s">
        <v>2</v>
      </c>
    </row>
    <row r="6" spans="1:7" ht="66" customHeight="1" thickBot="1" x14ac:dyDescent="0.25">
      <c r="A6" s="295" t="s">
        <v>138</v>
      </c>
      <c r="B6" s="295"/>
      <c r="C6" s="296" t="s">
        <v>139</v>
      </c>
      <c r="D6" s="297"/>
      <c r="E6" s="297"/>
      <c r="F6" s="51"/>
    </row>
    <row r="7" spans="1:7" ht="15" customHeight="1" thickTop="1" x14ac:dyDescent="0.2">
      <c r="A7" s="258" t="s">
        <v>39</v>
      </c>
      <c r="B7" s="259"/>
      <c r="C7" s="259"/>
      <c r="D7" s="255" t="s">
        <v>38</v>
      </c>
      <c r="E7" s="256"/>
      <c r="F7" s="257"/>
    </row>
    <row r="8" spans="1:7" ht="15" customHeight="1" x14ac:dyDescent="0.2">
      <c r="A8" s="260"/>
      <c r="B8" s="261"/>
      <c r="C8" s="261"/>
      <c r="D8" s="52" t="s">
        <v>41</v>
      </c>
      <c r="E8" s="52" t="s">
        <v>40</v>
      </c>
      <c r="F8" s="262" t="s">
        <v>37</v>
      </c>
    </row>
    <row r="9" spans="1:7" s="38" customFormat="1" ht="15" customHeight="1" x14ac:dyDescent="0.2">
      <c r="A9" s="278" t="s">
        <v>36</v>
      </c>
      <c r="B9" s="280" t="s">
        <v>49</v>
      </c>
      <c r="C9" s="281"/>
      <c r="D9" s="49" t="s">
        <v>42</v>
      </c>
      <c r="E9" s="49" t="s">
        <v>43</v>
      </c>
      <c r="F9" s="263"/>
    </row>
    <row r="10" spans="1:7" s="38" customFormat="1" ht="15" customHeight="1" x14ac:dyDescent="0.2">
      <c r="A10" s="279"/>
      <c r="B10" s="282"/>
      <c r="C10" s="283"/>
      <c r="D10" s="90">
        <f>ROUND(D11+D12+D13,4)</f>
        <v>0.14249999999999999</v>
      </c>
      <c r="E10" s="91">
        <f>ROUND(E11+E12+E13,4)</f>
        <v>0.1661</v>
      </c>
      <c r="F10" s="45">
        <f>D10*FCON!$E$31</f>
        <v>0</v>
      </c>
      <c r="G10" s="44"/>
    </row>
    <row r="11" spans="1:7" s="41" customFormat="1" ht="15" customHeight="1" x14ac:dyDescent="0.2">
      <c r="A11" s="43">
        <v>1</v>
      </c>
      <c r="B11" s="284" t="s">
        <v>35</v>
      </c>
      <c r="C11" s="285"/>
      <c r="D11" s="92">
        <v>0.05</v>
      </c>
      <c r="E11" s="93">
        <f>ROUND((1/(1-$D$10))*D11,4)</f>
        <v>5.8299999999999998E-2</v>
      </c>
      <c r="F11" s="42">
        <f>D11*FCON!$E$31</f>
        <v>0</v>
      </c>
    </row>
    <row r="12" spans="1:7" s="41" customFormat="1" ht="15" customHeight="1" x14ac:dyDescent="0.2">
      <c r="A12" s="48">
        <v>2</v>
      </c>
      <c r="B12" s="276" t="s">
        <v>34</v>
      </c>
      <c r="C12" s="277"/>
      <c r="D12" s="92">
        <v>1.6500000000000001E-2</v>
      </c>
      <c r="E12" s="93">
        <f t="shared" ref="E12" si="0">ROUND((1/(1-$D$10))*D12,4)</f>
        <v>1.9199999999999998E-2</v>
      </c>
      <c r="F12" s="42">
        <f>D12*FCON!$E$31</f>
        <v>0</v>
      </c>
    </row>
    <row r="13" spans="1:7" s="41" customFormat="1" ht="15" customHeight="1" x14ac:dyDescent="0.2">
      <c r="A13" s="48">
        <v>3</v>
      </c>
      <c r="B13" s="276" t="s">
        <v>33</v>
      </c>
      <c r="C13" s="277"/>
      <c r="D13" s="92">
        <v>7.5999999999999998E-2</v>
      </c>
      <c r="E13" s="93">
        <f>ROUND((1/(1-$D$10))*D13,4)</f>
        <v>8.8599999999999998E-2</v>
      </c>
      <c r="F13" s="42">
        <f>D13*FCON!$E$31</f>
        <v>0</v>
      </c>
      <c r="G13" s="47"/>
    </row>
    <row r="14" spans="1:7" s="38" customFormat="1" ht="15" customHeight="1" x14ac:dyDescent="0.2">
      <c r="A14" s="46" t="s">
        <v>32</v>
      </c>
      <c r="B14" s="252" t="s">
        <v>31</v>
      </c>
      <c r="C14" s="253"/>
      <c r="D14" s="94">
        <f>ROUND(1-(1/(E14+1)),4)</f>
        <v>9.0899999999999995E-2</v>
      </c>
      <c r="E14" s="95">
        <v>0.1</v>
      </c>
      <c r="F14" s="45">
        <f>D14*(FCON!$E$31-F10)</f>
        <v>0</v>
      </c>
    </row>
    <row r="15" spans="1:7" s="38" customFormat="1" ht="35.1" customHeight="1" x14ac:dyDescent="0.2">
      <c r="A15" s="53" t="s">
        <v>44</v>
      </c>
      <c r="B15" s="267" t="s">
        <v>30</v>
      </c>
      <c r="C15" s="268"/>
      <c r="D15" s="269"/>
      <c r="E15" s="40">
        <f>ROUND((1+E14)*(1+E10),4)</f>
        <v>1.2827</v>
      </c>
      <c r="F15" s="39"/>
    </row>
    <row r="16" spans="1:7" ht="15" customHeight="1" x14ac:dyDescent="0.2">
      <c r="A16" s="32" t="s">
        <v>3</v>
      </c>
      <c r="B16" s="33"/>
      <c r="C16" s="33"/>
      <c r="D16" s="31"/>
      <c r="E16" s="32" t="s">
        <v>4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5</v>
      </c>
      <c r="B18" s="33"/>
      <c r="C18" s="33"/>
      <c r="D18" s="31"/>
      <c r="E18" s="32" t="s">
        <v>6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70" t="s">
        <v>29</v>
      </c>
      <c r="B20" s="271"/>
      <c r="C20" s="271"/>
      <c r="D20" s="271"/>
      <c r="E20" s="271"/>
      <c r="F20" s="272"/>
    </row>
    <row r="21" spans="1:6" ht="12" customHeight="1" x14ac:dyDescent="0.2">
      <c r="A21" s="148" t="s">
        <v>28</v>
      </c>
      <c r="B21" s="149"/>
      <c r="C21" s="149"/>
      <c r="D21" s="149"/>
      <c r="E21" s="149"/>
      <c r="F21" s="150"/>
    </row>
    <row r="22" spans="1:6" ht="12" customHeight="1" x14ac:dyDescent="0.2">
      <c r="A22" s="148" t="s">
        <v>27</v>
      </c>
      <c r="B22" s="149"/>
      <c r="C22" s="149"/>
      <c r="D22" s="149"/>
      <c r="E22" s="149"/>
      <c r="F22" s="150"/>
    </row>
    <row r="23" spans="1:6" ht="12" customHeight="1" x14ac:dyDescent="0.2">
      <c r="A23" s="273" t="s">
        <v>26</v>
      </c>
      <c r="B23" s="274"/>
      <c r="C23" s="274"/>
      <c r="D23" s="274"/>
      <c r="E23" s="274"/>
      <c r="F23" s="275"/>
    </row>
    <row r="24" spans="1:6" ht="12" customHeight="1" x14ac:dyDescent="0.2">
      <c r="A24" s="264" t="s">
        <v>25</v>
      </c>
      <c r="B24" s="265"/>
      <c r="C24" s="265"/>
      <c r="D24" s="265"/>
      <c r="E24" s="265"/>
      <c r="F24" s="266"/>
    </row>
    <row r="25" spans="1:6" ht="12" customHeight="1" x14ac:dyDescent="0.2">
      <c r="A25" s="148" t="s">
        <v>46</v>
      </c>
      <c r="B25" s="149"/>
      <c r="C25" s="149"/>
      <c r="D25" s="149"/>
      <c r="E25" s="149"/>
      <c r="F25" s="150"/>
    </row>
    <row r="26" spans="1:6" ht="12" customHeight="1" x14ac:dyDescent="0.2">
      <c r="A26" s="148" t="s">
        <v>24</v>
      </c>
      <c r="B26" s="149"/>
      <c r="C26" s="149"/>
      <c r="D26" s="149"/>
      <c r="E26" s="149"/>
      <c r="F26" s="150"/>
    </row>
    <row r="27" spans="1:6" ht="12" customHeight="1" x14ac:dyDescent="0.2">
      <c r="A27" s="148" t="str">
        <f>CONCATENATE("     K4' = { [ 1 / ( 1 - ",D10," ) ] - 1 } x 100")</f>
        <v xml:space="preserve">     K4' = { [ 1 / ( 1 - 0,1425 ) ] - 1 } x 100</v>
      </c>
      <c r="B27" s="149"/>
      <c r="C27" s="149"/>
      <c r="D27" s="149"/>
      <c r="E27" s="149"/>
      <c r="F27" s="150"/>
    </row>
    <row r="28" spans="1:6" ht="12" customHeight="1" x14ac:dyDescent="0.2">
      <c r="A28" s="239" t="s">
        <v>45</v>
      </c>
      <c r="B28" s="166"/>
      <c r="C28" s="166"/>
      <c r="D28" s="166"/>
      <c r="E28" s="166"/>
      <c r="F28" s="254"/>
    </row>
    <row r="29" spans="1:6" ht="12" customHeight="1" x14ac:dyDescent="0.2">
      <c r="A29" s="239" t="s">
        <v>48</v>
      </c>
      <c r="B29" s="166"/>
      <c r="C29" s="166"/>
      <c r="D29" s="166"/>
      <c r="E29" s="166"/>
      <c r="F29" s="254"/>
    </row>
    <row r="30" spans="1:6" ht="24" customHeight="1" x14ac:dyDescent="0.2">
      <c r="A30" s="249" t="s">
        <v>50</v>
      </c>
      <c r="B30" s="250"/>
      <c r="C30" s="250"/>
      <c r="D30" s="250"/>
      <c r="E30" s="250"/>
      <c r="F30" s="251"/>
    </row>
    <row r="31" spans="1:6" ht="21.75" customHeight="1" x14ac:dyDescent="0.2">
      <c r="A31" s="249" t="s">
        <v>51</v>
      </c>
      <c r="B31" s="250"/>
      <c r="C31" s="250"/>
      <c r="D31" s="250"/>
      <c r="E31" s="250"/>
      <c r="F31" s="251"/>
    </row>
    <row r="32" spans="1:6" ht="11.25" x14ac:dyDescent="0.2">
      <c r="A32" s="249" t="s">
        <v>52</v>
      </c>
      <c r="B32" s="250"/>
      <c r="C32" s="250"/>
      <c r="D32" s="250"/>
      <c r="E32" s="250"/>
      <c r="F32" s="251"/>
    </row>
    <row r="33" spans="1:6" ht="11.25" x14ac:dyDescent="0.2">
      <c r="A33" s="249" t="s">
        <v>53</v>
      </c>
      <c r="B33" s="250"/>
      <c r="C33" s="250"/>
      <c r="D33" s="250"/>
      <c r="E33" s="250"/>
      <c r="F33" s="251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1:E2"/>
    <mergeCell ref="A3:F3"/>
    <mergeCell ref="A4:F4"/>
    <mergeCell ref="C5:E5"/>
    <mergeCell ref="A6:B6"/>
    <mergeCell ref="C6:E6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Arlete Carvalho Rocha</cp:lastModifiedBy>
  <cp:lastPrinted>2018-08-10T18:35:55Z</cp:lastPrinted>
  <dcterms:created xsi:type="dcterms:W3CDTF">2011-10-17T16:35:11Z</dcterms:created>
  <dcterms:modified xsi:type="dcterms:W3CDTF">2021-12-13T21:31:34Z</dcterms:modified>
</cp:coreProperties>
</file>