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180" windowWidth="16380" windowHeight="8010" tabRatio="500"/>
  </bookViews>
  <sheets>
    <sheet name="ANEXO TR" sheetId="1" r:id="rId1"/>
  </sheets>
  <definedNames>
    <definedName name="_xlnm._FilterDatabase" localSheetId="0" hidden="1">'ANEXO TR'!$A$3:$H$35</definedName>
  </definedNames>
  <calcPr calcId="144525"/>
</workbook>
</file>

<file path=xl/calcChain.xml><?xml version="1.0" encoding="utf-8"?>
<calcChain xmlns="http://schemas.openxmlformats.org/spreadsheetml/2006/main">
  <c r="M19" i="1" l="1"/>
  <c r="M5" i="1"/>
  <c r="M11" i="1" l="1"/>
  <c r="M9" i="1"/>
  <c r="H11" i="1"/>
  <c r="H12" i="1"/>
  <c r="H13" i="1"/>
  <c r="H14" i="1"/>
  <c r="H15" i="1"/>
  <c r="H16" i="1"/>
  <c r="J16" i="1" s="1"/>
  <c r="H17" i="1"/>
  <c r="H18" i="1"/>
  <c r="H19" i="1"/>
  <c r="J19" i="1" s="1"/>
  <c r="H20" i="1"/>
  <c r="H21" i="1"/>
  <c r="H22" i="1"/>
  <c r="H23" i="1"/>
  <c r="H24" i="1"/>
  <c r="H25" i="1"/>
  <c r="H26" i="1"/>
  <c r="H27" i="1"/>
  <c r="H28" i="1"/>
  <c r="H29" i="1"/>
  <c r="H30" i="1"/>
  <c r="H31" i="1"/>
  <c r="H32" i="1"/>
  <c r="H33" i="1"/>
  <c r="H34" i="1"/>
  <c r="H9" i="1"/>
  <c r="H10" i="1"/>
  <c r="J11" i="1" l="1"/>
  <c r="J9" i="1"/>
  <c r="K11" i="1"/>
  <c r="K9" i="1"/>
  <c r="K33" i="1" l="1"/>
  <c r="K31" i="1"/>
  <c r="K29" i="1"/>
  <c r="K26" i="1"/>
  <c r="K24" i="1"/>
  <c r="K22" i="1"/>
  <c r="K20" i="1"/>
  <c r="K17" i="1"/>
  <c r="K16" i="1"/>
  <c r="K14" i="1"/>
  <c r="K6" i="1"/>
  <c r="K7" i="1" s="1"/>
  <c r="K18" i="1" l="1"/>
  <c r="K21" i="1"/>
  <c r="K34" i="1"/>
  <c r="K32" i="1"/>
  <c r="K30" i="1"/>
  <c r="K27" i="1"/>
  <c r="K25" i="1"/>
  <c r="K23" i="1"/>
  <c r="K15" i="1"/>
  <c r="M33" i="1"/>
  <c r="M31" i="1"/>
  <c r="M29" i="1"/>
  <c r="M28" i="1"/>
  <c r="M26" i="1"/>
  <c r="M24" i="1"/>
  <c r="M22" i="1"/>
  <c r="M20" i="1"/>
  <c r="M17" i="1"/>
  <c r="M16" i="1"/>
  <c r="M14" i="1"/>
  <c r="M13" i="1"/>
  <c r="M8" i="1"/>
  <c r="M6" i="1"/>
  <c r="M4" i="1"/>
  <c r="H4" i="1"/>
  <c r="J4" i="1" s="1"/>
  <c r="H5" i="1"/>
  <c r="J5" i="1" s="1"/>
  <c r="H6" i="1"/>
  <c r="H7" i="1"/>
  <c r="H8" i="1"/>
  <c r="J8" i="1" s="1"/>
  <c r="J13" i="1"/>
  <c r="J28" i="1"/>
  <c r="L35" i="1"/>
  <c r="M35" i="1" l="1"/>
  <c r="J26" i="1"/>
  <c r="J22" i="1"/>
  <c r="J17" i="1"/>
  <c r="J14" i="1"/>
  <c r="J31" i="1"/>
  <c r="J6" i="1"/>
  <c r="J33" i="1"/>
  <c r="J29" i="1"/>
  <c r="J24" i="1"/>
  <c r="J20" i="1"/>
  <c r="J35" i="1" l="1"/>
  <c r="H35" i="1"/>
</calcChain>
</file>

<file path=xl/sharedStrings.xml><?xml version="1.0" encoding="utf-8"?>
<sst xmlns="http://schemas.openxmlformats.org/spreadsheetml/2006/main" count="108" uniqueCount="39">
  <si>
    <t>PLANILHA DE QUANTIDADES, PREÇOS E ESPECIFICAÇÕES TÉCNICAS</t>
  </si>
  <si>
    <t>ITEM</t>
  </si>
  <si>
    <t>CATMAT</t>
  </si>
  <si>
    <t>UNID</t>
  </si>
  <si>
    <t>VALOR TOTAL (R$)</t>
  </si>
  <si>
    <t>und</t>
  </si>
  <si>
    <t>Barco de alumínio 6 metros – Comprimento mínimo total de 6 metros, largura máxima da boca de 1,40m, capacidade para motorização de até 25HP. Lotação mínima de 04 pessoas.</t>
  </si>
  <si>
    <t>Motor de popa,  15 HP, 2 tempos, motor de partida manual, incluindo: tanque de combustível com capacidade mínima de 2 4litros com mangueira, jogo de ferramentas, cabo de partida de emergência.</t>
  </si>
  <si>
    <t>TOTAL (R$)</t>
  </si>
  <si>
    <t>Balança eletrônica -  Capacidade pesagem minima 15 kg, voltagem 110/220, características adicionais computadorizada, divisão de 5 g, bandeja opcional,  tipo painel cristal líquido. Garantia: 12 meses</t>
  </si>
  <si>
    <t>Balança eletrônica capacidade de pesagem minima 150 kg e divisão 50g, bivolt 110/220, características adicionais: plataforma em chapa chapa de aço inox ou carbono, com rodízios, tipo digital, número de dígitos 6, dimensões mínima 40 x 55 cm, garantia mínima de 12 meses.</t>
  </si>
  <si>
    <t>Berçário para alevinagem  –  Material tela em poliéster resistente raios ultravioletas, tipo bolsão, formato losangular abertura 5mm, dimensões 1,80 x 1,80 x 1,10, comedouros  fabricados em PVC, malha 5 a 7mm, altura 70cm.</t>
  </si>
  <si>
    <t xml:space="preserve">Colete salva-vidas classe 3, ate 110 kg, canga, com apito </t>
  </si>
  <si>
    <t>Freezer horizontal capacidade mínima de  500 L litros, quantidade tampas 2, cor branca, tensão alimentação bivolt, temperatura mínima e máxima -22ºC a 2ºC, com termostato, dreno central, puxador ergonômico com fechadura de segurança e manual em português.</t>
  </si>
  <si>
    <t>Mesa manipulação , preparação alimentos: constituída em chapa inox tipo 430, dimensões minimas 1,8 x 0,80 x 0,90. pés em tubo de aço inox , sem cuba</t>
  </si>
  <si>
    <t>Ração extrusada para peixe onívoro  45% PB – Proteína Bruta Mín: 45%; tamanho do pelete: 0,8-2mm . Data de validade não inferior a 6 meses.</t>
  </si>
  <si>
    <t>Ração parapeixe onívoro extrusada 36%  PB – Proteína Bruta Mín: 36% , granulometria 2 a 4 mm.  Data de validade não inferior a 6 meses.</t>
  </si>
  <si>
    <t>Ração para peixe onívoro extrusada 32% PB – Proteína Bruta Mín: 32% , granulometria 4 a 6 mm.  Data de validade não inferior a 6 meses.</t>
  </si>
  <si>
    <t>Ração para peixe onívoro extrusada 32%  PB – Proteína Bruta Mín: 32% , granulometria 6 a 8 mm.  Data de validade não inferior a 6 meses.</t>
  </si>
  <si>
    <t xml:space="preserve">Rede Puçá Confeccionado em formato circular com 40 a 60 cm de diâmetro cabo com 60 a 100 cm de comprimento, toda estrutura em alumínio, rede de nylon multifilamento </t>
  </si>
  <si>
    <t xml:space="preserve">Tanques-rede  3,00 x 3,00m x 3,00m ou outra dimensão que perfaça no mínimo 27m³ com pelo menos 2,8m de profundidade , confeccionados em estrutura tubular de alumínio naval de alta resistência ou aço galvanizado a fogo, fixada com parafusos inoxidáveis autotravantes, com tampa basculável em alumínio com tela com malha de no mínimo1,5mm para impedir de ataques de aves e furtos para os dois lados. Tela tipo aço inox com malha 19 mm. Acompanham comedouro para evitar a perda da ração, além de seis galões ou quatro flutuadores de polietileno de alta densidade, hidrodinâmicos de alta resistência com proteção contra raios UV, 3 anos de garantia, e aprovados pela Marinha do Brasil. </t>
  </si>
  <si>
    <t>Tenda/Barraca 3,00 x 3,00m com 01 água, em módulos de 1.5m, estrutura tubular desmontável, galvanizada, com balcão superior e inferior, lona nos 03 lados e na parte superior, cobertura com avanço frente e traz, com sacola em encerado para ferragem. Logomarca da Codevasf estampada/pintada nas cores azul, branca e verde na lona da frente (canto inferior direito, a 15cm da borda) e no avanço da parte superior (canto direito, a 3,0cm da borda), nas dimensões 19,5cm x 75,0cm e 6,5cm x 25,0cm, respectivamente.</t>
  </si>
  <si>
    <t>VALOR TOTAL</t>
  </si>
  <si>
    <t>qt</t>
  </si>
  <si>
    <t>qt total</t>
  </si>
  <si>
    <t>TOTAL</t>
  </si>
  <si>
    <t>Ampla concorrência</t>
  </si>
  <si>
    <t>Cota de até 25% - reservada para ME/EPP</t>
  </si>
  <si>
    <t>saco -25kg</t>
  </si>
  <si>
    <t>CONDIÇÃO DE PARTICIPAÇÃO</t>
  </si>
  <si>
    <t>QUANTIDADE MÁXIMA ANUAL</t>
  </si>
  <si>
    <t>VALOR UNITÁRIO MÁXIMO (R$)</t>
  </si>
  <si>
    <t>DESCRIÇÃO</t>
  </si>
  <si>
    <t>ANEXO II</t>
  </si>
  <si>
    <t>Exclusivo</t>
  </si>
  <si>
    <t>Caminhão com Baú Frigorífico, 0 km, ano de fabricação corrente, diesel, potência mínima do motor de 150 CV, capacidade de carga útil mais carroceria de 2.100 kg, direção hidráulica, embreagem de acionamento hidráulico, ar condicionado. Baú tipo frigorífico em fibra de vidro na cor branca, com isolamento térmico em poliuretano, termômetro na porta traseira, portas traseira e lateral com dupla borracha de vedação, assoalho tipo sanduíche com revestimento interno em alumínio canaletado. Comprimento de 2,8m, volume mínimo de 9m³ e que ajuste adequadamente ao chassi; capacidade de resfriamento de -10ºC e funcionamento de modo acoplado ou elétrico. O 1º emplacamento em favor da Codevasf, com taxas e impostos quitados. Logomarca da CODEVASF silkada em local visível. Garantia mínima de 12 meses.</t>
  </si>
  <si>
    <t xml:space="preserve">Tanques-rede  4,00 x 4,00m x 4,00m ou outra dimensão que perfaça no mínimo 64m³ com pelo menos 2,8m de profundidade , confeccionados em estrutura tubular de alumínio naval de alta resistência ou aço galvanizado a fogo, fixada com parafusos inoxidáveis autotravantes, com tampa basculável em alumínio com tela com malha  de no mínimo 1,5mm para impedir de ataques de aves e furtos para os dois lados. Tela tipo aço inox com malha 19 mm. Acompanham comedouro para evitar a perda da ração, além de seis galões ou quatro flutuadores de polietileno de alta densidade, hidrodinâmicos de alta resistência com proteção contra raios UV, 3 anos de garantia, e aprovados pela Marinha do Brasil. </t>
  </si>
  <si>
    <t xml:space="preserve">Motor de rabeta 4 tempos, 6,5 CV, horizontal, gasolina, ignição eletrônica, capacidade do tanque maior que 3 L, comprimento 1,5 m, hélice 5 ½" x 5" (3 pás). 
</t>
  </si>
  <si>
    <t>Caminhonete utilitária - veículo pick-up automóvel utilitário leve tipo pick-up, freios antiblocante (abs), cabine dupla, direção hidráulica, ar condicionado, motor flex, com potência mínima de 104cv, 1.3 a 1.6 4x2, ano 2021, modelo mínimo 2021, com todos os equipamentos e acessórios exigidos pelo código brasileiro de trânsito, com assistência técnica autorizada. Logomarca da CODEVASF silkada em local visível. Garantia mínima de 12 meses.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</si>
</sst>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R$&quot;\ * #,##0.00_-;\-&quot;R$&quot;\ * #,##0.00_-;_-&quot;R$&quot;\ * &quot;-&quot;??_-;_-@_-"/>
    <numFmt numFmtId="43" formatCode="_-* #,##0.00_-;\-* #,##0.00_-;_-* &quot;-&quot;??_-;_-@_-"/>
    <numFmt numFmtId="164" formatCode="_-&quot;R$&quot;* #,##0.00_-;&quot;-R$&quot;* #,##0.00_-;_-&quot;R$&quot;* \-??_-;_-@_-"/>
    <numFmt numFmtId="165" formatCode="#,##0.00_);[Red]\(#,##0.00\)"/>
    <numFmt numFmtId="166" formatCode="#"/>
    <numFmt numFmtId="167" formatCode="_-* #,##0.00_-;\-* #,##0.00_-;_-* \-??_-;_-@_-"/>
  </numFmts>
  <fonts count="13" x14ac:knownFonts="1">
    <font>
      <sz val="10"/>
      <name val="Arial"/>
      <charset val="1"/>
    </font>
    <font>
      <sz val="10"/>
      <name val="Arial"/>
      <family val="2"/>
      <charset val="1"/>
    </font>
    <font>
      <sz val="11"/>
      <color rgb="FF000000"/>
      <name val="Calibri"/>
      <family val="2"/>
      <charset val="1"/>
    </font>
    <font>
      <sz val="8"/>
      <name val="Arial"/>
      <family val="2"/>
      <charset val="1"/>
    </font>
    <font>
      <sz val="10"/>
      <color rgb="FF00B050"/>
      <name val="Arial"/>
      <family val="2"/>
    </font>
    <font>
      <sz val="9"/>
      <name val="Arial"/>
      <family val="2"/>
    </font>
    <font>
      <b/>
      <sz val="9"/>
      <name val="Arial"/>
      <family val="2"/>
    </font>
    <font>
      <sz val="10"/>
      <color rgb="FF000000"/>
      <name val="Calibri"/>
      <family val="2"/>
    </font>
    <font>
      <sz val="10"/>
      <name val="Calibri"/>
      <family val="2"/>
    </font>
    <font>
      <b/>
      <sz val="10"/>
      <name val="Arial"/>
      <family val="2"/>
    </font>
    <font>
      <b/>
      <sz val="10"/>
      <name val="Times New Roman"/>
      <family val="1"/>
    </font>
    <font>
      <sz val="10"/>
      <color theme="1"/>
      <name val="Times New Roman"/>
      <family val="1"/>
    </font>
    <font>
      <sz val="10"/>
      <name val="Arial"/>
      <family val="2"/>
    </font>
  </fonts>
  <fills count="9">
    <fill>
      <patternFill patternType="none"/>
    </fill>
    <fill>
      <patternFill patternType="gray125"/>
    </fill>
    <fill>
      <patternFill patternType="solid">
        <fgColor rgb="FFFFFFFF"/>
        <bgColor rgb="FFFFFFCC"/>
      </patternFill>
    </fill>
    <fill>
      <patternFill patternType="solid">
        <fgColor theme="1" tint="0.499984740745262"/>
        <bgColor indexed="64"/>
      </patternFill>
    </fill>
    <fill>
      <patternFill patternType="solid">
        <fgColor theme="0"/>
        <bgColor indexed="64"/>
      </patternFill>
    </fill>
    <fill>
      <patternFill patternType="solid">
        <fgColor rgb="FFFFFFFF"/>
        <bgColor rgb="FFFFFFFF"/>
      </patternFill>
    </fill>
    <fill>
      <patternFill patternType="solid">
        <fgColor theme="0"/>
        <bgColor rgb="FFFFFFCC"/>
      </patternFill>
    </fill>
    <fill>
      <patternFill patternType="solid">
        <fgColor theme="0"/>
        <bgColor rgb="FF808080"/>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167" fontId="1" fillId="0" borderId="0" applyBorder="0" applyProtection="0"/>
    <xf numFmtId="164" fontId="1" fillId="0" borderId="0" applyBorder="0" applyProtection="0"/>
    <xf numFmtId="0" fontId="2" fillId="0" borderId="0"/>
    <xf numFmtId="0" fontId="1" fillId="0" borderId="0"/>
    <xf numFmtId="44" fontId="12" fillId="0" borderId="0" applyFont="0" applyFill="0" applyBorder="0" applyAlignment="0" applyProtection="0"/>
  </cellStyleXfs>
  <cellXfs count="40">
    <xf numFmtId="0" fontId="0" fillId="0" borderId="0" xfId="0"/>
    <xf numFmtId="165" fontId="0" fillId="0" borderId="0" xfId="0" applyNumberFormat="1"/>
    <xf numFmtId="0" fontId="0" fillId="0" borderId="0" xfId="0" applyAlignment="1">
      <alignment horizontal="center"/>
    </xf>
    <xf numFmtId="165" fontId="0" fillId="0" borderId="0" xfId="0" applyNumberFormat="1" applyAlignment="1">
      <alignment horizontal="center"/>
    </xf>
    <xf numFmtId="167" fontId="3" fillId="0" borderId="0" xfId="0" applyNumberFormat="1" applyFont="1" applyAlignment="1">
      <alignment horizontal="center"/>
    </xf>
    <xf numFmtId="167" fontId="0" fillId="0" borderId="0" xfId="0" applyNumberFormat="1" applyAlignment="1">
      <alignment horizontal="center"/>
    </xf>
    <xf numFmtId="0" fontId="4" fillId="0" borderId="0" xfId="0" applyFont="1"/>
    <xf numFmtId="167" fontId="0" fillId="0" borderId="0" xfId="0" applyNumberFormat="1"/>
    <xf numFmtId="167" fontId="5" fillId="0" borderId="0" xfId="0" applyNumberFormat="1" applyFont="1"/>
    <xf numFmtId="1" fontId="0" fillId="0" borderId="0" xfId="0" applyNumberFormat="1"/>
    <xf numFmtId="43" fontId="0" fillId="0" borderId="0" xfId="0" applyNumberFormat="1"/>
    <xf numFmtId="43" fontId="4" fillId="0" borderId="0" xfId="0" applyNumberFormat="1" applyFont="1"/>
    <xf numFmtId="0" fontId="5" fillId="0" borderId="1" xfId="0" applyFont="1" applyBorder="1" applyAlignment="1">
      <alignment horizontal="center" vertical="center"/>
    </xf>
    <xf numFmtId="0" fontId="5" fillId="2" borderId="1" xfId="0" applyFont="1" applyFill="1" applyBorder="1" applyAlignment="1">
      <alignment horizontal="center" vertical="center" wrapText="1"/>
    </xf>
    <xf numFmtId="167" fontId="5" fillId="0" borderId="1" xfId="1" applyFont="1" applyBorder="1" applyAlignment="1" applyProtection="1">
      <alignment horizontal="center" vertical="center" wrapText="1"/>
    </xf>
    <xf numFmtId="1" fontId="5" fillId="6" borderId="1" xfId="0" applyNumberFormat="1" applyFont="1" applyFill="1" applyBorder="1" applyAlignment="1">
      <alignment horizontal="center" vertical="center" wrapText="1"/>
    </xf>
    <xf numFmtId="167" fontId="6" fillId="3" borderId="1" xfId="0" applyNumberFormat="1" applyFont="1" applyFill="1" applyBorder="1" applyAlignment="1">
      <alignment horizontal="center"/>
    </xf>
    <xf numFmtId="0" fontId="7" fillId="5" borderId="1" xfId="0" applyFont="1" applyFill="1" applyBorder="1" applyAlignment="1">
      <alignment horizontal="center" vertical="center" wrapText="1"/>
    </xf>
    <xf numFmtId="0" fontId="8" fillId="0" borderId="1" xfId="0" applyFont="1" applyFill="1" applyBorder="1" applyAlignment="1">
      <alignment horizontal="justify" vertical="center" wrapText="1"/>
    </xf>
    <xf numFmtId="3" fontId="11" fillId="4" borderId="1" xfId="0" applyNumberFormat="1" applyFont="1" applyFill="1" applyBorder="1" applyAlignment="1">
      <alignment horizontal="center" vertical="center"/>
    </xf>
    <xf numFmtId="3" fontId="11" fillId="0" borderId="1" xfId="0" applyNumberFormat="1" applyFont="1" applyFill="1" applyBorder="1" applyAlignment="1">
      <alignment horizontal="center" vertical="center"/>
    </xf>
    <xf numFmtId="0" fontId="12" fillId="0" borderId="0" xfId="0" applyFont="1"/>
    <xf numFmtId="3" fontId="0" fillId="0" borderId="0" xfId="0" applyNumberFormat="1"/>
    <xf numFmtId="44" fontId="0" fillId="0" borderId="0" xfId="5" applyFont="1"/>
    <xf numFmtId="49" fontId="9" fillId="4" borderId="1" xfId="0" applyNumberFormat="1" applyFont="1" applyFill="1" applyBorder="1" applyAlignment="1">
      <alignment horizontal="center" vertical="center" wrapText="1"/>
    </xf>
    <xf numFmtId="0" fontId="6" fillId="7" borderId="1" xfId="0" applyFont="1" applyFill="1" applyBorder="1" applyAlignment="1">
      <alignment horizontal="center" vertical="center" wrapText="1"/>
    </xf>
    <xf numFmtId="166" fontId="6" fillId="7" borderId="1" xfId="0" applyNumberFormat="1" applyFont="1" applyFill="1" applyBorder="1" applyAlignment="1">
      <alignment horizontal="center" vertical="center" wrapText="1"/>
    </xf>
    <xf numFmtId="165" fontId="6" fillId="7" borderId="1" xfId="0" applyNumberFormat="1" applyFont="1" applyFill="1" applyBorder="1" applyAlignment="1">
      <alignment horizontal="center" vertical="center" wrapText="1"/>
    </xf>
    <xf numFmtId="0" fontId="12" fillId="0" borderId="0" xfId="0" applyFont="1" applyFill="1" applyBorder="1"/>
    <xf numFmtId="0" fontId="8" fillId="4" borderId="1" xfId="0" applyFont="1" applyFill="1" applyBorder="1" applyAlignment="1">
      <alignment horizontal="justify" vertical="center" wrapText="1"/>
    </xf>
    <xf numFmtId="3" fontId="11" fillId="8" borderId="1" xfId="0" applyNumberFormat="1" applyFont="1" applyFill="1" applyBorder="1" applyAlignment="1">
      <alignment horizontal="center" vertical="center"/>
    </xf>
    <xf numFmtId="4" fontId="10" fillId="0" borderId="2" xfId="0" applyNumberFormat="1" applyFont="1" applyFill="1" applyBorder="1" applyAlignment="1">
      <alignment vertical="center"/>
    </xf>
    <xf numFmtId="4" fontId="10" fillId="0" borderId="1" xfId="0" applyNumberFormat="1" applyFont="1" applyFill="1" applyBorder="1" applyAlignment="1">
      <alignment vertical="center"/>
    </xf>
    <xf numFmtId="4" fontId="10" fillId="4" borderId="1" xfId="0" applyNumberFormat="1" applyFont="1" applyFill="1" applyBorder="1" applyAlignment="1">
      <alignment vertical="center"/>
    </xf>
    <xf numFmtId="0" fontId="8" fillId="5" borderId="1" xfId="0" applyFont="1" applyFill="1" applyBorder="1" applyAlignment="1">
      <alignment horizontal="center" vertical="center" wrapText="1"/>
    </xf>
    <xf numFmtId="0" fontId="9" fillId="0" borderId="0" xfId="0" applyFont="1" applyAlignment="1">
      <alignment horizontal="center" wrapText="1"/>
    </xf>
    <xf numFmtId="167" fontId="5" fillId="0" borderId="0" xfId="0" applyNumberFormat="1" applyFont="1" applyAlignment="1">
      <alignment horizontal="center" vertical="center"/>
    </xf>
    <xf numFmtId="0" fontId="6" fillId="4" borderId="0" xfId="0" applyFont="1" applyFill="1" applyBorder="1" applyAlignment="1">
      <alignment horizontal="center" vertical="center" wrapText="1"/>
    </xf>
    <xf numFmtId="0" fontId="6" fillId="3" borderId="1" xfId="0" applyFont="1" applyFill="1" applyBorder="1" applyAlignment="1">
      <alignment horizontal="center"/>
    </xf>
    <xf numFmtId="167" fontId="5" fillId="0" borderId="0" xfId="0" applyNumberFormat="1" applyFont="1" applyAlignment="1">
      <alignment horizontal="center" vertical="center" wrapText="1"/>
    </xf>
  </cellXfs>
  <cellStyles count="6">
    <cellStyle name="Moeda" xfId="5" builtinId="4"/>
    <cellStyle name="Moeda 2" xfId="2"/>
    <cellStyle name="Normal" xfId="0" builtinId="0"/>
    <cellStyle name="Normal 2" xfId="3"/>
    <cellStyle name="Normal 3" xfId="4"/>
    <cellStyle name="Vírgula" xfId="1" builtinId="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N64"/>
  <sheetViews>
    <sheetView tabSelected="1" zoomScale="98" zoomScaleNormal="98" workbookViewId="0">
      <selection activeCell="A3" sqref="A3"/>
    </sheetView>
  </sheetViews>
  <sheetFormatPr defaultColWidth="9.140625" defaultRowHeight="12.75" x14ac:dyDescent="0.2"/>
  <cols>
    <col min="1" max="1" width="4.7109375" customWidth="1"/>
    <col min="2" max="2" width="8.85546875" customWidth="1"/>
    <col min="3" max="3" width="39.28515625" customWidth="1"/>
    <col min="4" max="4" width="16.140625" customWidth="1"/>
    <col min="5" max="5" width="7.42578125" customWidth="1"/>
    <col min="6" max="6" width="13.7109375" customWidth="1"/>
    <col min="7" max="7" width="13.5703125" style="1" customWidth="1"/>
    <col min="8" max="8" width="15.85546875" customWidth="1"/>
    <col min="9" max="9" width="18.42578125" customWidth="1"/>
    <col min="10" max="10" width="18.7109375" customWidth="1"/>
    <col min="13" max="13" width="31" customWidth="1"/>
    <col min="1024" max="1024" width="11.5703125" customWidth="1"/>
  </cols>
  <sheetData>
    <row r="1" spans="1:13" x14ac:dyDescent="0.2">
      <c r="A1" s="35" t="s">
        <v>33</v>
      </c>
      <c r="B1" s="35"/>
      <c r="C1" s="35"/>
      <c r="D1" s="35"/>
      <c r="E1" s="35"/>
      <c r="F1" s="35"/>
      <c r="G1" s="35"/>
      <c r="H1" s="35"/>
    </row>
    <row r="2" spans="1:13" ht="12.75" customHeight="1" x14ac:dyDescent="0.2">
      <c r="A2" s="37" t="s">
        <v>0</v>
      </c>
      <c r="B2" s="37"/>
      <c r="C2" s="37"/>
      <c r="D2" s="37"/>
      <c r="E2" s="37"/>
      <c r="F2" s="37"/>
      <c r="G2" s="37"/>
      <c r="H2" s="37"/>
    </row>
    <row r="3" spans="1:13" ht="36" x14ac:dyDescent="0.2">
      <c r="A3" s="25" t="s">
        <v>1</v>
      </c>
      <c r="B3" s="25" t="s">
        <v>2</v>
      </c>
      <c r="C3" s="25" t="s">
        <v>32</v>
      </c>
      <c r="D3" s="25" t="s">
        <v>29</v>
      </c>
      <c r="E3" s="25" t="s">
        <v>3</v>
      </c>
      <c r="F3" s="26" t="s">
        <v>30</v>
      </c>
      <c r="G3" s="27" t="s">
        <v>31</v>
      </c>
      <c r="H3" s="25" t="s">
        <v>4</v>
      </c>
      <c r="I3" s="21"/>
      <c r="J3" s="21" t="s">
        <v>22</v>
      </c>
      <c r="K3" s="21" t="s">
        <v>23</v>
      </c>
      <c r="L3" s="28" t="s">
        <v>24</v>
      </c>
      <c r="M3" s="21" t="s">
        <v>25</v>
      </c>
    </row>
    <row r="4" spans="1:13" ht="63.75" hidden="1" x14ac:dyDescent="0.2">
      <c r="A4" s="12">
        <v>1</v>
      </c>
      <c r="B4" s="34">
        <v>150748</v>
      </c>
      <c r="C4" s="18" t="s">
        <v>9</v>
      </c>
      <c r="D4" s="24" t="s">
        <v>34</v>
      </c>
      <c r="E4" s="13" t="s">
        <v>5</v>
      </c>
      <c r="F4" s="19">
        <v>20</v>
      </c>
      <c r="G4" s="31">
        <v>757.03</v>
      </c>
      <c r="H4" s="14">
        <f t="shared" ref="H4:H34" si="0">ROUND(F4*G4,2)</f>
        <v>15140.6</v>
      </c>
      <c r="J4" s="8">
        <f>H4</f>
        <v>15140.6</v>
      </c>
      <c r="L4" s="19">
        <v>20</v>
      </c>
      <c r="M4" s="23">
        <f>F4*G4</f>
        <v>15140.599999999999</v>
      </c>
    </row>
    <row r="5" spans="1:13" ht="90.75" hidden="1" customHeight="1" x14ac:dyDescent="0.2">
      <c r="A5" s="12">
        <v>2</v>
      </c>
      <c r="B5" s="34">
        <v>150748</v>
      </c>
      <c r="C5" s="18" t="s">
        <v>10</v>
      </c>
      <c r="D5" s="24" t="s">
        <v>34</v>
      </c>
      <c r="E5" s="13" t="s">
        <v>5</v>
      </c>
      <c r="F5" s="19">
        <v>20</v>
      </c>
      <c r="G5" s="32">
        <v>1554.34</v>
      </c>
      <c r="H5" s="14">
        <f t="shared" si="0"/>
        <v>31086.799999999999</v>
      </c>
      <c r="J5" s="8">
        <f>H5</f>
        <v>31086.799999999999</v>
      </c>
      <c r="K5" s="22"/>
      <c r="L5" s="20">
        <v>20</v>
      </c>
      <c r="M5" s="23">
        <f>F5*G5</f>
        <v>31086.799999999999</v>
      </c>
    </row>
    <row r="6" spans="1:13" ht="63.75" hidden="1" customHeight="1" x14ac:dyDescent="0.2">
      <c r="A6" s="12">
        <v>3</v>
      </c>
      <c r="B6" s="17">
        <v>89826</v>
      </c>
      <c r="C6" s="18" t="s">
        <v>6</v>
      </c>
      <c r="D6" s="24" t="s">
        <v>26</v>
      </c>
      <c r="E6" s="13" t="s">
        <v>5</v>
      </c>
      <c r="F6" s="19">
        <v>19</v>
      </c>
      <c r="G6" s="32">
        <v>8504.2000000000007</v>
      </c>
      <c r="H6" s="14">
        <f t="shared" si="0"/>
        <v>161579.79999999999</v>
      </c>
      <c r="I6" s="10"/>
      <c r="J6" s="36">
        <f>H6+H7</f>
        <v>170084</v>
      </c>
      <c r="K6">
        <f>L6*0.95</f>
        <v>19</v>
      </c>
      <c r="L6" s="19">
        <v>20</v>
      </c>
      <c r="M6" s="23">
        <f>L6*G6</f>
        <v>170084</v>
      </c>
    </row>
    <row r="7" spans="1:13" ht="63" customHeight="1" x14ac:dyDescent="0.2">
      <c r="A7" s="12">
        <v>4</v>
      </c>
      <c r="B7" s="17">
        <v>89826</v>
      </c>
      <c r="C7" s="18" t="s">
        <v>6</v>
      </c>
      <c r="D7" s="24" t="s">
        <v>27</v>
      </c>
      <c r="E7" s="13" t="s">
        <v>5</v>
      </c>
      <c r="F7" s="19">
        <v>1</v>
      </c>
      <c r="G7" s="32">
        <v>8504.2000000000007</v>
      </c>
      <c r="H7" s="14">
        <f t="shared" si="0"/>
        <v>8504.2000000000007</v>
      </c>
      <c r="I7" s="10"/>
      <c r="J7" s="36"/>
      <c r="K7" s="22">
        <f>L6-K6</f>
        <v>1</v>
      </c>
      <c r="L7" s="19"/>
      <c r="M7" s="23"/>
    </row>
    <row r="8" spans="1:13" ht="76.5" hidden="1" x14ac:dyDescent="0.2">
      <c r="A8" s="12">
        <v>5</v>
      </c>
      <c r="B8" s="17">
        <v>296350</v>
      </c>
      <c r="C8" s="18" t="s">
        <v>11</v>
      </c>
      <c r="D8" s="24" t="s">
        <v>34</v>
      </c>
      <c r="E8" s="13" t="s">
        <v>5</v>
      </c>
      <c r="F8" s="19">
        <v>80</v>
      </c>
      <c r="G8" s="33">
        <v>742.54</v>
      </c>
      <c r="H8" s="14">
        <f t="shared" si="0"/>
        <v>59403.199999999997</v>
      </c>
      <c r="J8" s="8">
        <f>H8</f>
        <v>59403.199999999997</v>
      </c>
      <c r="L8" s="19">
        <v>80</v>
      </c>
      <c r="M8" s="23">
        <f>G8*L8</f>
        <v>59403.199999999997</v>
      </c>
    </row>
    <row r="9" spans="1:13" ht="252" hidden="1" customHeight="1" x14ac:dyDescent="0.2">
      <c r="A9" s="12">
        <v>6</v>
      </c>
      <c r="B9" s="17">
        <v>322029</v>
      </c>
      <c r="C9" s="18" t="s">
        <v>35</v>
      </c>
      <c r="D9" s="24" t="s">
        <v>26</v>
      </c>
      <c r="E9" s="13" t="s">
        <v>5</v>
      </c>
      <c r="F9" s="19">
        <v>3</v>
      </c>
      <c r="G9" s="32">
        <v>326698.27735125367</v>
      </c>
      <c r="H9" s="14">
        <f t="shared" si="0"/>
        <v>980094.83</v>
      </c>
      <c r="J9" s="39">
        <f>H9+H10</f>
        <v>1306793.1099999999</v>
      </c>
      <c r="K9">
        <f>L9*0.95</f>
        <v>3.8</v>
      </c>
      <c r="L9" s="19">
        <v>4</v>
      </c>
      <c r="M9" s="23">
        <f>G9*L9</f>
        <v>1306793.1094050147</v>
      </c>
    </row>
    <row r="10" spans="1:13" ht="252" customHeight="1" x14ac:dyDescent="0.2">
      <c r="A10" s="12">
        <v>7</v>
      </c>
      <c r="B10" s="17">
        <v>322029</v>
      </c>
      <c r="C10" s="18" t="s">
        <v>35</v>
      </c>
      <c r="D10" s="24" t="s">
        <v>27</v>
      </c>
      <c r="E10" s="13" t="s">
        <v>5</v>
      </c>
      <c r="F10" s="19">
        <v>1</v>
      </c>
      <c r="G10" s="32">
        <v>326698.27735125367</v>
      </c>
      <c r="H10" s="14">
        <f t="shared" si="0"/>
        <v>326698.28000000003</v>
      </c>
      <c r="J10" s="39"/>
      <c r="L10" s="19"/>
      <c r="M10" s="23"/>
    </row>
    <row r="11" spans="1:13" ht="143.25" hidden="1" customHeight="1" x14ac:dyDescent="0.2">
      <c r="A11" s="12">
        <v>8</v>
      </c>
      <c r="B11" s="17">
        <v>150046</v>
      </c>
      <c r="C11" s="18" t="s">
        <v>38</v>
      </c>
      <c r="D11" s="24" t="s">
        <v>26</v>
      </c>
      <c r="E11" s="13" t="s">
        <v>5</v>
      </c>
      <c r="F11" s="19">
        <v>19</v>
      </c>
      <c r="G11" s="32">
        <v>86588.09</v>
      </c>
      <c r="H11" s="14">
        <f t="shared" si="0"/>
        <v>1645173.71</v>
      </c>
      <c r="J11" s="8">
        <f>H11+H12</f>
        <v>1731761.8</v>
      </c>
      <c r="K11">
        <f>L11*0.95</f>
        <v>19</v>
      </c>
      <c r="L11" s="19">
        <v>20</v>
      </c>
      <c r="M11" s="23">
        <f>L11*G11</f>
        <v>1731761.7999999998</v>
      </c>
    </row>
    <row r="12" spans="1:13" ht="145.5" customHeight="1" x14ac:dyDescent="0.2">
      <c r="A12" s="12">
        <v>9</v>
      </c>
      <c r="B12" s="17">
        <v>150046</v>
      </c>
      <c r="C12" s="18" t="s">
        <v>38</v>
      </c>
      <c r="D12" s="24" t="s">
        <v>27</v>
      </c>
      <c r="E12" s="13" t="s">
        <v>5</v>
      </c>
      <c r="F12" s="19">
        <v>1</v>
      </c>
      <c r="G12" s="32">
        <v>86588.09</v>
      </c>
      <c r="H12" s="14">
        <f t="shared" si="0"/>
        <v>86588.09</v>
      </c>
      <c r="J12" s="8"/>
      <c r="L12" s="19"/>
      <c r="M12" s="23"/>
    </row>
    <row r="13" spans="1:13" ht="33.75" hidden="1" customHeight="1" x14ac:dyDescent="0.2">
      <c r="A13" s="12">
        <v>10</v>
      </c>
      <c r="B13" s="17">
        <v>374339</v>
      </c>
      <c r="C13" s="18" t="s">
        <v>12</v>
      </c>
      <c r="D13" s="24" t="s">
        <v>34</v>
      </c>
      <c r="E13" s="13" t="s">
        <v>5</v>
      </c>
      <c r="F13" s="19">
        <v>120</v>
      </c>
      <c r="G13" s="32">
        <v>66.180000000000007</v>
      </c>
      <c r="H13" s="14">
        <f t="shared" si="0"/>
        <v>7941.6</v>
      </c>
      <c r="J13" s="8">
        <f>H13</f>
        <v>7941.6</v>
      </c>
      <c r="L13" s="19">
        <v>120</v>
      </c>
      <c r="M13" s="23">
        <f>G13*L13</f>
        <v>7941.6</v>
      </c>
    </row>
    <row r="14" spans="1:13" ht="87.75" hidden="1" customHeight="1" x14ac:dyDescent="0.2">
      <c r="A14" s="12">
        <v>11</v>
      </c>
      <c r="B14" s="17">
        <v>222827</v>
      </c>
      <c r="C14" s="18" t="s">
        <v>13</v>
      </c>
      <c r="D14" s="24" t="s">
        <v>26</v>
      </c>
      <c r="E14" s="13" t="s">
        <v>5</v>
      </c>
      <c r="F14" s="19">
        <v>38</v>
      </c>
      <c r="G14" s="32">
        <v>3342.75</v>
      </c>
      <c r="H14" s="14">
        <f t="shared" si="0"/>
        <v>127024.5</v>
      </c>
      <c r="I14" s="10"/>
      <c r="J14" s="36">
        <f>H14+H15</f>
        <v>133710</v>
      </c>
      <c r="K14">
        <f>L14*0.95</f>
        <v>38</v>
      </c>
      <c r="L14" s="19">
        <v>40</v>
      </c>
      <c r="M14" s="23">
        <f>G14*L14</f>
        <v>133710</v>
      </c>
    </row>
    <row r="15" spans="1:13" ht="87" customHeight="1" x14ac:dyDescent="0.2">
      <c r="A15" s="12">
        <v>12</v>
      </c>
      <c r="B15" s="17">
        <v>222827</v>
      </c>
      <c r="C15" s="18" t="s">
        <v>13</v>
      </c>
      <c r="D15" s="24" t="s">
        <v>27</v>
      </c>
      <c r="E15" s="13" t="s">
        <v>5</v>
      </c>
      <c r="F15" s="19">
        <v>2</v>
      </c>
      <c r="G15" s="32">
        <v>3342.75</v>
      </c>
      <c r="H15" s="14">
        <f t="shared" si="0"/>
        <v>6685.5</v>
      </c>
      <c r="I15" s="10"/>
      <c r="J15" s="36"/>
      <c r="K15" s="22">
        <f>L14-K14</f>
        <v>2</v>
      </c>
      <c r="L15" s="19"/>
      <c r="M15" s="23"/>
    </row>
    <row r="16" spans="1:13" ht="51" hidden="1" x14ac:dyDescent="0.2">
      <c r="A16" s="12">
        <v>13</v>
      </c>
      <c r="B16" s="17">
        <v>117196</v>
      </c>
      <c r="C16" s="18" t="s">
        <v>14</v>
      </c>
      <c r="D16" s="24" t="s">
        <v>34</v>
      </c>
      <c r="E16" s="13" t="s">
        <v>5</v>
      </c>
      <c r="F16" s="19">
        <v>20</v>
      </c>
      <c r="G16" s="32">
        <v>1486.23</v>
      </c>
      <c r="H16" s="14">
        <f t="shared" si="0"/>
        <v>29724.6</v>
      </c>
      <c r="J16" s="8">
        <f>H16</f>
        <v>29724.6</v>
      </c>
      <c r="K16">
        <f>L16*0.95</f>
        <v>19</v>
      </c>
      <c r="L16" s="19">
        <v>20</v>
      </c>
      <c r="M16" s="23">
        <f>G16*L16</f>
        <v>29724.6</v>
      </c>
    </row>
    <row r="17" spans="1:14" ht="63.75" hidden="1" x14ac:dyDescent="0.2">
      <c r="A17" s="12">
        <v>14</v>
      </c>
      <c r="B17" s="17">
        <v>67555</v>
      </c>
      <c r="C17" s="18" t="s">
        <v>7</v>
      </c>
      <c r="D17" s="24" t="s">
        <v>26</v>
      </c>
      <c r="E17" s="13" t="s">
        <v>5</v>
      </c>
      <c r="F17" s="19">
        <v>19</v>
      </c>
      <c r="G17" s="32">
        <v>10885.48</v>
      </c>
      <c r="H17" s="14">
        <f t="shared" si="0"/>
        <v>206824.12</v>
      </c>
      <c r="I17" s="6"/>
      <c r="J17" s="36">
        <f>H17+H18</f>
        <v>217709.6</v>
      </c>
      <c r="K17">
        <f>L17*0.95</f>
        <v>19</v>
      </c>
      <c r="L17" s="19">
        <v>20</v>
      </c>
      <c r="M17" s="23">
        <f>G17*L17</f>
        <v>217709.59999999998</v>
      </c>
    </row>
    <row r="18" spans="1:14" ht="77.25" customHeight="1" x14ac:dyDescent="0.2">
      <c r="A18" s="12">
        <v>15</v>
      </c>
      <c r="B18" s="17">
        <v>67555</v>
      </c>
      <c r="C18" s="18" t="s">
        <v>7</v>
      </c>
      <c r="D18" s="24" t="s">
        <v>27</v>
      </c>
      <c r="E18" s="13" t="s">
        <v>5</v>
      </c>
      <c r="F18" s="19">
        <v>1</v>
      </c>
      <c r="G18" s="32">
        <v>10885.48</v>
      </c>
      <c r="H18" s="14">
        <f t="shared" si="0"/>
        <v>10885.48</v>
      </c>
      <c r="I18" s="6"/>
      <c r="J18" s="36"/>
      <c r="K18" s="22">
        <f>L17-K17</f>
        <v>1</v>
      </c>
      <c r="L18" s="19"/>
      <c r="M18" s="23"/>
    </row>
    <row r="19" spans="1:14" ht="57" hidden="1" customHeight="1" x14ac:dyDescent="0.2">
      <c r="A19" s="12">
        <v>16</v>
      </c>
      <c r="B19" s="17">
        <v>272882</v>
      </c>
      <c r="C19" s="18" t="s">
        <v>37</v>
      </c>
      <c r="D19" s="24" t="s">
        <v>34</v>
      </c>
      <c r="E19" s="13" t="s">
        <v>5</v>
      </c>
      <c r="F19" s="19">
        <v>20</v>
      </c>
      <c r="G19" s="32">
        <v>1603.02</v>
      </c>
      <c r="H19" s="14">
        <f t="shared" si="0"/>
        <v>32060.400000000001</v>
      </c>
      <c r="I19" s="6"/>
      <c r="J19" s="8">
        <f>H19</f>
        <v>32060.400000000001</v>
      </c>
      <c r="K19" s="22"/>
      <c r="L19" s="19">
        <v>20</v>
      </c>
      <c r="M19" s="23">
        <f>G19*L19</f>
        <v>32060.400000000001</v>
      </c>
    </row>
    <row r="20" spans="1:14" ht="51" hidden="1" x14ac:dyDescent="0.2">
      <c r="A20" s="12">
        <v>17</v>
      </c>
      <c r="B20" s="17">
        <v>150718</v>
      </c>
      <c r="C20" s="18" t="s">
        <v>15</v>
      </c>
      <c r="D20" s="24" t="s">
        <v>26</v>
      </c>
      <c r="E20" s="13" t="s">
        <v>28</v>
      </c>
      <c r="F20" s="19">
        <v>979</v>
      </c>
      <c r="G20" s="32">
        <v>267.88</v>
      </c>
      <c r="H20" s="14">
        <f t="shared" si="0"/>
        <v>262254.52</v>
      </c>
      <c r="I20" s="11"/>
      <c r="J20" s="36">
        <f>H20+H21</f>
        <v>275916.40000000002</v>
      </c>
      <c r="K20">
        <f>L20*0.95</f>
        <v>978.5</v>
      </c>
      <c r="L20" s="19">
        <v>1030</v>
      </c>
      <c r="M20" s="23">
        <f>G20*L20</f>
        <v>275916.40000000002</v>
      </c>
    </row>
    <row r="21" spans="1:14" ht="51.75" customHeight="1" x14ac:dyDescent="0.2">
      <c r="A21" s="12">
        <v>18</v>
      </c>
      <c r="B21" s="17">
        <v>150718</v>
      </c>
      <c r="C21" s="18" t="s">
        <v>15</v>
      </c>
      <c r="D21" s="24" t="s">
        <v>27</v>
      </c>
      <c r="E21" s="13" t="s">
        <v>28</v>
      </c>
      <c r="F21" s="19">
        <v>51</v>
      </c>
      <c r="G21" s="32">
        <v>267.88</v>
      </c>
      <c r="H21" s="14">
        <f t="shared" si="0"/>
        <v>13661.88</v>
      </c>
      <c r="I21" s="11"/>
      <c r="J21" s="36"/>
      <c r="K21" s="22">
        <f>L20-K20</f>
        <v>51.5</v>
      </c>
      <c r="L21" s="19"/>
      <c r="M21" s="23"/>
    </row>
    <row r="22" spans="1:14" ht="46.5" hidden="1" customHeight="1" x14ac:dyDescent="0.2">
      <c r="A22" s="12">
        <v>19</v>
      </c>
      <c r="B22" s="17">
        <v>150718</v>
      </c>
      <c r="C22" s="18" t="s">
        <v>16</v>
      </c>
      <c r="D22" s="24" t="s">
        <v>26</v>
      </c>
      <c r="E22" s="13" t="s">
        <v>28</v>
      </c>
      <c r="F22" s="19">
        <v>1957</v>
      </c>
      <c r="G22" s="32">
        <v>146.68</v>
      </c>
      <c r="H22" s="14">
        <f t="shared" si="0"/>
        <v>287052.76</v>
      </c>
      <c r="I22" s="10"/>
      <c r="J22" s="36">
        <f>H22+H23</f>
        <v>302160.8</v>
      </c>
      <c r="K22">
        <f>L22*0.95</f>
        <v>1957</v>
      </c>
      <c r="L22" s="19">
        <v>2060</v>
      </c>
      <c r="M22" s="23">
        <f>G22*L22</f>
        <v>302160.8</v>
      </c>
    </row>
    <row r="23" spans="1:14" ht="48" customHeight="1" x14ac:dyDescent="0.2">
      <c r="A23" s="12">
        <v>20</v>
      </c>
      <c r="B23" s="17">
        <v>150718</v>
      </c>
      <c r="C23" s="18" t="s">
        <v>16</v>
      </c>
      <c r="D23" s="24" t="s">
        <v>27</v>
      </c>
      <c r="E23" s="13" t="s">
        <v>28</v>
      </c>
      <c r="F23" s="19">
        <v>103</v>
      </c>
      <c r="G23" s="32">
        <v>146.68</v>
      </c>
      <c r="H23" s="14">
        <f t="shared" si="0"/>
        <v>15108.04</v>
      </c>
      <c r="I23" s="10"/>
      <c r="J23" s="36"/>
      <c r="K23" s="22">
        <f>L22-K22</f>
        <v>103</v>
      </c>
      <c r="L23" s="19"/>
      <c r="M23" s="23"/>
    </row>
    <row r="24" spans="1:14" ht="38.25" hidden="1" x14ac:dyDescent="0.2">
      <c r="A24" s="12">
        <v>21</v>
      </c>
      <c r="B24" s="17">
        <v>150718</v>
      </c>
      <c r="C24" s="18" t="s">
        <v>17</v>
      </c>
      <c r="D24" s="24" t="s">
        <v>26</v>
      </c>
      <c r="E24" s="13" t="s">
        <v>28</v>
      </c>
      <c r="F24" s="19">
        <v>6308</v>
      </c>
      <c r="G24" s="33">
        <v>123.68</v>
      </c>
      <c r="H24" s="14">
        <f t="shared" si="0"/>
        <v>780173.44</v>
      </c>
      <c r="I24" s="9"/>
      <c r="J24" s="36">
        <f>H24+H25</f>
        <v>821235.19999999995</v>
      </c>
      <c r="K24">
        <f>L24*0.95</f>
        <v>6308</v>
      </c>
      <c r="L24" s="19">
        <v>6640</v>
      </c>
      <c r="M24" s="23">
        <f>G24*L24</f>
        <v>821235.20000000007</v>
      </c>
    </row>
    <row r="25" spans="1:14" ht="45.75" customHeight="1" x14ac:dyDescent="0.2">
      <c r="A25" s="12">
        <v>22</v>
      </c>
      <c r="B25" s="17">
        <v>150718</v>
      </c>
      <c r="C25" s="18" t="s">
        <v>17</v>
      </c>
      <c r="D25" s="24" t="s">
        <v>27</v>
      </c>
      <c r="E25" s="13" t="s">
        <v>28</v>
      </c>
      <c r="F25" s="19">
        <v>332</v>
      </c>
      <c r="G25" s="33">
        <v>123.68</v>
      </c>
      <c r="H25" s="14">
        <f t="shared" si="0"/>
        <v>41061.760000000002</v>
      </c>
      <c r="I25" s="9"/>
      <c r="J25" s="36"/>
      <c r="K25" s="22">
        <f>L24-K24</f>
        <v>332</v>
      </c>
      <c r="L25" s="19"/>
      <c r="M25" s="23"/>
    </row>
    <row r="26" spans="1:14" ht="38.25" hidden="1" x14ac:dyDescent="0.2">
      <c r="A26" s="12">
        <v>23</v>
      </c>
      <c r="B26" s="17">
        <v>150718</v>
      </c>
      <c r="C26" s="18" t="s">
        <v>18</v>
      </c>
      <c r="D26" s="24" t="s">
        <v>26</v>
      </c>
      <c r="E26" s="13" t="s">
        <v>28</v>
      </c>
      <c r="F26" s="19">
        <v>31464</v>
      </c>
      <c r="G26" s="33">
        <v>119.6</v>
      </c>
      <c r="H26" s="14">
        <f t="shared" si="0"/>
        <v>3763094.4</v>
      </c>
      <c r="I26" s="9"/>
      <c r="J26" s="36">
        <f>H26+H27</f>
        <v>3961152</v>
      </c>
      <c r="K26">
        <f>L26*0.95</f>
        <v>31464</v>
      </c>
      <c r="L26" s="30">
        <v>33120</v>
      </c>
      <c r="M26" s="23">
        <f>G26*L26</f>
        <v>3961152</v>
      </c>
    </row>
    <row r="27" spans="1:14" ht="47.25" customHeight="1" x14ac:dyDescent="0.2">
      <c r="A27" s="12">
        <v>24</v>
      </c>
      <c r="B27" s="17">
        <v>150718</v>
      </c>
      <c r="C27" s="18" t="s">
        <v>18</v>
      </c>
      <c r="D27" s="24" t="s">
        <v>27</v>
      </c>
      <c r="E27" s="13" t="s">
        <v>28</v>
      </c>
      <c r="F27" s="19">
        <v>1656</v>
      </c>
      <c r="G27" s="33">
        <v>119.6</v>
      </c>
      <c r="H27" s="14">
        <f t="shared" si="0"/>
        <v>198057.60000000001</v>
      </c>
      <c r="I27" s="9"/>
      <c r="J27" s="36"/>
      <c r="K27" s="22">
        <f>L26-K26</f>
        <v>1656</v>
      </c>
      <c r="L27" s="19"/>
      <c r="M27" s="23"/>
    </row>
    <row r="28" spans="1:14" ht="51" hidden="1" x14ac:dyDescent="0.2">
      <c r="A28" s="12">
        <v>25</v>
      </c>
      <c r="B28" s="17">
        <v>150181</v>
      </c>
      <c r="C28" s="18" t="s">
        <v>19</v>
      </c>
      <c r="D28" s="24" t="s">
        <v>34</v>
      </c>
      <c r="E28" s="13" t="s">
        <v>5</v>
      </c>
      <c r="F28" s="19">
        <v>20</v>
      </c>
      <c r="G28" s="32">
        <v>86.35</v>
      </c>
      <c r="H28" s="14">
        <f t="shared" si="0"/>
        <v>1727</v>
      </c>
      <c r="J28" s="8">
        <f>H28</f>
        <v>1727</v>
      </c>
      <c r="L28" s="19">
        <v>20</v>
      </c>
      <c r="M28" s="23">
        <f>G28*L28</f>
        <v>1727</v>
      </c>
    </row>
    <row r="29" spans="1:14" ht="228.75" hidden="1" customHeight="1" x14ac:dyDescent="0.2">
      <c r="A29" s="12">
        <v>26</v>
      </c>
      <c r="B29" s="17">
        <v>466311</v>
      </c>
      <c r="C29" s="18" t="s">
        <v>20</v>
      </c>
      <c r="D29" s="24" t="s">
        <v>26</v>
      </c>
      <c r="E29" s="13" t="s">
        <v>5</v>
      </c>
      <c r="F29" s="19">
        <v>143</v>
      </c>
      <c r="G29" s="32">
        <v>6925.64</v>
      </c>
      <c r="H29" s="14">
        <f t="shared" si="0"/>
        <v>990366.52</v>
      </c>
      <c r="I29" s="10"/>
      <c r="J29" s="36">
        <f>H29+H30</f>
        <v>1038846</v>
      </c>
      <c r="K29">
        <f>L29*0.95</f>
        <v>142.5</v>
      </c>
      <c r="L29" s="19">
        <v>150</v>
      </c>
      <c r="M29" s="23">
        <f>G29*L29</f>
        <v>1038846</v>
      </c>
      <c r="N29" s="9"/>
    </row>
    <row r="30" spans="1:14" ht="225" customHeight="1" x14ac:dyDescent="0.2">
      <c r="A30" s="12">
        <v>27</v>
      </c>
      <c r="B30" s="17">
        <v>466311</v>
      </c>
      <c r="C30" s="18" t="s">
        <v>20</v>
      </c>
      <c r="D30" s="24" t="s">
        <v>27</v>
      </c>
      <c r="E30" s="13" t="s">
        <v>5</v>
      </c>
      <c r="F30" s="19">
        <v>7</v>
      </c>
      <c r="G30" s="32">
        <v>6925.64</v>
      </c>
      <c r="H30" s="14">
        <f t="shared" si="0"/>
        <v>48479.48</v>
      </c>
      <c r="I30" s="10"/>
      <c r="J30" s="36"/>
      <c r="K30" s="22">
        <f>L29-K29</f>
        <v>7.5</v>
      </c>
      <c r="L30" s="19"/>
      <c r="M30" s="23"/>
      <c r="N30" s="9"/>
    </row>
    <row r="31" spans="1:14" ht="222" hidden="1" customHeight="1" x14ac:dyDescent="0.2">
      <c r="A31" s="12">
        <v>28</v>
      </c>
      <c r="B31" s="34">
        <v>466311</v>
      </c>
      <c r="C31" s="29" t="s">
        <v>36</v>
      </c>
      <c r="D31" s="24" t="s">
        <v>26</v>
      </c>
      <c r="E31" s="13" t="s">
        <v>5</v>
      </c>
      <c r="F31" s="19">
        <v>95</v>
      </c>
      <c r="G31" s="32">
        <v>13000</v>
      </c>
      <c r="H31" s="14">
        <f t="shared" si="0"/>
        <v>1235000</v>
      </c>
      <c r="J31" s="36">
        <f>H31+H32</f>
        <v>1300000</v>
      </c>
      <c r="K31">
        <f>L31*0.95</f>
        <v>95</v>
      </c>
      <c r="L31" s="19">
        <v>100</v>
      </c>
      <c r="M31" s="23">
        <f>G31*L31</f>
        <v>1300000</v>
      </c>
      <c r="N31" s="9"/>
    </row>
    <row r="32" spans="1:14" ht="240" customHeight="1" x14ac:dyDescent="0.2">
      <c r="A32" s="12">
        <v>29</v>
      </c>
      <c r="B32" s="34">
        <v>466311</v>
      </c>
      <c r="C32" s="29" t="s">
        <v>36</v>
      </c>
      <c r="D32" s="24" t="s">
        <v>27</v>
      </c>
      <c r="E32" s="13" t="s">
        <v>5</v>
      </c>
      <c r="F32" s="19">
        <v>5</v>
      </c>
      <c r="G32" s="32">
        <v>13000</v>
      </c>
      <c r="H32" s="14">
        <f t="shared" si="0"/>
        <v>65000</v>
      </c>
      <c r="J32" s="36"/>
      <c r="K32" s="22">
        <f>L31-K31</f>
        <v>5</v>
      </c>
      <c r="L32" s="19"/>
      <c r="M32" s="23"/>
      <c r="N32" s="9"/>
    </row>
    <row r="33" spans="1:13" ht="162.75" hidden="1" customHeight="1" x14ac:dyDescent="0.2">
      <c r="A33" s="12">
        <v>30</v>
      </c>
      <c r="B33" s="17">
        <v>394694</v>
      </c>
      <c r="C33" s="29" t="s">
        <v>21</v>
      </c>
      <c r="D33" s="24" t="s">
        <v>26</v>
      </c>
      <c r="E33" s="13" t="s">
        <v>5</v>
      </c>
      <c r="F33" s="19">
        <v>57</v>
      </c>
      <c r="G33" s="32">
        <v>1890.53</v>
      </c>
      <c r="H33" s="14">
        <f t="shared" si="0"/>
        <v>107760.21</v>
      </c>
      <c r="J33" s="36">
        <f>H33+H34</f>
        <v>113431.8</v>
      </c>
      <c r="K33">
        <f>L33*0.95</f>
        <v>57</v>
      </c>
      <c r="L33" s="19">
        <v>60</v>
      </c>
      <c r="M33" s="23">
        <f>G33*L33</f>
        <v>113431.8</v>
      </c>
    </row>
    <row r="34" spans="1:13" ht="165" customHeight="1" x14ac:dyDescent="0.2">
      <c r="A34" s="12">
        <v>31</v>
      </c>
      <c r="B34" s="17">
        <v>394694</v>
      </c>
      <c r="C34" s="18" t="s">
        <v>21</v>
      </c>
      <c r="D34" s="24" t="s">
        <v>27</v>
      </c>
      <c r="E34" s="13" t="s">
        <v>5</v>
      </c>
      <c r="F34" s="15">
        <v>3</v>
      </c>
      <c r="G34" s="32">
        <v>1890.53</v>
      </c>
      <c r="H34" s="14">
        <f t="shared" si="0"/>
        <v>5671.59</v>
      </c>
      <c r="I34" s="10"/>
      <c r="J34" s="36"/>
      <c r="K34" s="22">
        <f>L33-K33</f>
        <v>3</v>
      </c>
      <c r="L34" s="15"/>
      <c r="M34" s="23"/>
    </row>
    <row r="35" spans="1:13" ht="20.25" hidden="1" customHeight="1" x14ac:dyDescent="0.2">
      <c r="A35" s="38" t="s">
        <v>8</v>
      </c>
      <c r="B35" s="38"/>
      <c r="C35" s="38"/>
      <c r="D35" s="38"/>
      <c r="E35" s="38"/>
      <c r="F35" s="38"/>
      <c r="G35" s="38"/>
      <c r="H35" s="16">
        <f>SUM(H3:H34)</f>
        <v>11549884.91</v>
      </c>
      <c r="J35" s="7">
        <f>SUM(J4:J34)</f>
        <v>11549884.91</v>
      </c>
      <c r="L35" s="22">
        <f>SUM(L4:L34)</f>
        <v>43564</v>
      </c>
      <c r="M35" s="23">
        <f>SUM(M4:M34)</f>
        <v>11549884.909405015</v>
      </c>
    </row>
    <row r="36" spans="1:13" x14ac:dyDescent="0.2">
      <c r="D36" s="2"/>
      <c r="E36" s="2"/>
      <c r="F36" s="2"/>
      <c r="G36" s="3"/>
      <c r="H36" s="4"/>
    </row>
    <row r="37" spans="1:13" x14ac:dyDescent="0.2">
      <c r="D37" s="2"/>
      <c r="E37" s="2"/>
      <c r="F37" s="2"/>
      <c r="G37" s="3"/>
      <c r="H37" s="5"/>
    </row>
    <row r="38" spans="1:13" x14ac:dyDescent="0.2">
      <c r="D38" s="2"/>
      <c r="E38" s="2"/>
      <c r="F38" s="2"/>
      <c r="G38" s="3"/>
      <c r="H38" s="2"/>
      <c r="J38" s="7"/>
    </row>
    <row r="39" spans="1:13" x14ac:dyDescent="0.2">
      <c r="D39" s="2"/>
      <c r="E39" s="2"/>
      <c r="F39" s="2"/>
      <c r="G39" s="3"/>
      <c r="H39" s="2"/>
    </row>
    <row r="40" spans="1:13" x14ac:dyDescent="0.2">
      <c r="D40" s="2"/>
      <c r="E40" s="2"/>
      <c r="F40" s="2"/>
      <c r="G40" s="3"/>
      <c r="H40" s="2"/>
    </row>
    <row r="41" spans="1:13" x14ac:dyDescent="0.2">
      <c r="D41" s="2"/>
      <c r="E41" s="2"/>
      <c r="F41" s="2"/>
      <c r="G41" s="3"/>
      <c r="H41" s="2"/>
    </row>
    <row r="42" spans="1:13" x14ac:dyDescent="0.2">
      <c r="D42" s="2"/>
      <c r="E42" s="2"/>
      <c r="F42" s="2"/>
      <c r="G42" s="3"/>
      <c r="H42" s="2"/>
    </row>
    <row r="43" spans="1:13" x14ac:dyDescent="0.2">
      <c r="D43" s="2"/>
      <c r="E43" s="2"/>
      <c r="F43" s="2"/>
      <c r="G43" s="3"/>
      <c r="H43" s="2"/>
    </row>
    <row r="44" spans="1:13" x14ac:dyDescent="0.2">
      <c r="D44" s="2"/>
      <c r="E44" s="2"/>
      <c r="F44" s="2"/>
      <c r="G44" s="3"/>
      <c r="H44" s="2"/>
    </row>
    <row r="45" spans="1:13" x14ac:dyDescent="0.2">
      <c r="D45" s="2"/>
      <c r="E45" s="2"/>
      <c r="F45" s="2"/>
      <c r="G45" s="3"/>
      <c r="H45" s="2"/>
    </row>
    <row r="46" spans="1:13" x14ac:dyDescent="0.2">
      <c r="D46" s="2"/>
      <c r="E46" s="2"/>
      <c r="F46" s="2"/>
      <c r="G46" s="3"/>
      <c r="H46" s="2"/>
    </row>
    <row r="47" spans="1:13" x14ac:dyDescent="0.2">
      <c r="D47" s="2"/>
      <c r="E47" s="2"/>
      <c r="F47" s="2"/>
      <c r="G47" s="3"/>
      <c r="H47" s="2"/>
    </row>
    <row r="48" spans="1:13" x14ac:dyDescent="0.2">
      <c r="D48" s="2"/>
      <c r="E48" s="2"/>
      <c r="F48" s="2"/>
      <c r="G48" s="3"/>
      <c r="H48" s="2"/>
    </row>
    <row r="49" spans="4:8" x14ac:dyDescent="0.2">
      <c r="D49" s="2"/>
      <c r="E49" s="2"/>
      <c r="F49" s="2"/>
      <c r="G49" s="3"/>
      <c r="H49" s="2"/>
    </row>
    <row r="50" spans="4:8" x14ac:dyDescent="0.2">
      <c r="D50" s="2"/>
      <c r="E50" s="2"/>
      <c r="F50" s="2"/>
      <c r="G50" s="3"/>
      <c r="H50" s="2"/>
    </row>
    <row r="51" spans="4:8" x14ac:dyDescent="0.2">
      <c r="D51" s="2"/>
      <c r="E51" s="2"/>
      <c r="F51" s="2"/>
      <c r="G51" s="3"/>
      <c r="H51" s="2"/>
    </row>
    <row r="52" spans="4:8" x14ac:dyDescent="0.2">
      <c r="D52" s="2"/>
      <c r="E52" s="2"/>
      <c r="F52" s="2"/>
      <c r="G52" s="3"/>
      <c r="H52" s="2"/>
    </row>
    <row r="53" spans="4:8" x14ac:dyDescent="0.2">
      <c r="D53" s="2"/>
      <c r="E53" s="2"/>
      <c r="F53" s="2"/>
      <c r="G53" s="3"/>
      <c r="H53" s="2"/>
    </row>
    <row r="54" spans="4:8" x14ac:dyDescent="0.2">
      <c r="D54" s="2"/>
      <c r="E54" s="2"/>
      <c r="F54" s="2"/>
      <c r="G54" s="3"/>
      <c r="H54" s="2"/>
    </row>
    <row r="55" spans="4:8" x14ac:dyDescent="0.2">
      <c r="D55" s="2"/>
      <c r="E55" s="2"/>
      <c r="F55" s="2"/>
      <c r="G55" s="3"/>
      <c r="H55" s="2"/>
    </row>
    <row r="56" spans="4:8" x14ac:dyDescent="0.2">
      <c r="D56" s="2"/>
      <c r="E56" s="2"/>
      <c r="F56" s="2"/>
      <c r="G56" s="3"/>
      <c r="H56" s="2"/>
    </row>
    <row r="57" spans="4:8" x14ac:dyDescent="0.2">
      <c r="D57" s="2"/>
      <c r="E57" s="2"/>
      <c r="F57" s="2"/>
      <c r="G57" s="3"/>
      <c r="H57" s="2"/>
    </row>
    <row r="58" spans="4:8" x14ac:dyDescent="0.2">
      <c r="D58" s="2"/>
      <c r="E58" s="2"/>
      <c r="F58" s="2"/>
      <c r="G58" s="3"/>
      <c r="H58" s="2"/>
    </row>
    <row r="59" spans="4:8" x14ac:dyDescent="0.2">
      <c r="D59" s="2"/>
      <c r="E59" s="2"/>
      <c r="F59" s="2"/>
      <c r="G59" s="3"/>
      <c r="H59" s="2"/>
    </row>
    <row r="60" spans="4:8" x14ac:dyDescent="0.2">
      <c r="D60" s="2"/>
      <c r="E60" s="2"/>
      <c r="F60" s="2"/>
      <c r="G60" s="3"/>
      <c r="H60" s="2"/>
    </row>
    <row r="61" spans="4:8" x14ac:dyDescent="0.2">
      <c r="D61" s="2"/>
      <c r="E61" s="2"/>
      <c r="F61" s="2"/>
      <c r="G61" s="3"/>
      <c r="H61" s="2"/>
    </row>
    <row r="62" spans="4:8" x14ac:dyDescent="0.2">
      <c r="D62" s="2"/>
      <c r="E62" s="2"/>
      <c r="F62" s="2"/>
      <c r="G62" s="3"/>
      <c r="H62" s="2"/>
    </row>
    <row r="63" spans="4:8" x14ac:dyDescent="0.2">
      <c r="D63" s="2"/>
      <c r="E63" s="2"/>
      <c r="F63" s="2"/>
      <c r="G63" s="3"/>
      <c r="H63" s="2"/>
    </row>
    <row r="64" spans="4:8" x14ac:dyDescent="0.2">
      <c r="D64" s="2"/>
      <c r="E64" s="2"/>
      <c r="F64" s="2"/>
      <c r="G64" s="3"/>
      <c r="H64" s="2"/>
    </row>
  </sheetData>
  <autoFilter ref="A3:H35">
    <filterColumn colId="3">
      <filters>
        <filter val="Cota de até 25% - reservada para ME/EPP"/>
      </filters>
    </filterColumn>
  </autoFilter>
  <mergeCells count="14">
    <mergeCell ref="A1:H1"/>
    <mergeCell ref="J20:J21"/>
    <mergeCell ref="A2:H2"/>
    <mergeCell ref="A35:G35"/>
    <mergeCell ref="J6:J7"/>
    <mergeCell ref="J14:J15"/>
    <mergeCell ref="J17:J18"/>
    <mergeCell ref="J29:J30"/>
    <mergeCell ref="J31:J32"/>
    <mergeCell ref="J33:J34"/>
    <mergeCell ref="J26:J27"/>
    <mergeCell ref="J24:J25"/>
    <mergeCell ref="J22:J23"/>
    <mergeCell ref="J9:J10"/>
  </mergeCells>
  <pageMargins left="0.70866141732283472" right="0.51181102362204722" top="0.51181102362204722" bottom="0.43307086614173229" header="0.39370078740157483" footer="0.35433070866141736"/>
  <pageSetup paperSize="9" scale="65"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2465</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ANEXO TR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juliana</dc:creator>
  <cp:lastModifiedBy>Wanderson Rodrigues da Rocha</cp:lastModifiedBy>
  <cp:revision>36</cp:revision>
  <cp:lastPrinted>2021-10-01T19:33:32Z</cp:lastPrinted>
  <dcterms:created xsi:type="dcterms:W3CDTF">2020-06-03T10:30:02Z</dcterms:created>
  <dcterms:modified xsi:type="dcterms:W3CDTF">2021-12-03T21:48:47Z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