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D:\Documents\Licitações\Licitação SRP - 2021\Caminhões Caçamba\"/>
    </mc:Choice>
  </mc:AlternateContent>
  <xr:revisionPtr revIDLastSave="0" documentId="13_ncr:1_{C5FB9B2F-55BE-4148-8540-35ED33A23757}" xr6:coauthVersionLast="47" xr6:coauthVersionMax="47" xr10:uidLastSave="{00000000-0000-0000-0000-000000000000}"/>
  <bookViews>
    <workbookView xWindow="-120" yWindow="-120" windowWidth="29040" windowHeight="15840" xr2:uid="{7D3A2919-3BDE-44C2-A70B-F35DB512BA83}"/>
  </bookViews>
  <sheets>
    <sheet name="Escopo de Fornecimento e Preços" sheetId="1" r:id="rId1"/>
    <sheet name="Anexo II - Planilha de Escopo" sheetId="8" r:id="rId2"/>
    <sheet name="Verificação de Preços Orçados" sheetId="2" r:id="rId3"/>
    <sheet name="Empresas Cotadas" sheetId="4" r:id="rId4"/>
    <sheet name="Planilha Resumo" sheetId="5" r:id="rId5"/>
    <sheet name="Cronograma Físico e Financeiro" sheetId="7" r:id="rId6"/>
    <sheet name="Modelo de Planilha de Preços" sheetId="9"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10" i="1" l="1"/>
  <c r="K12" i="1"/>
  <c r="K14" i="1"/>
  <c r="K8" i="1"/>
  <c r="J12" i="8"/>
  <c r="J10" i="8"/>
  <c r="J8" i="8"/>
  <c r="J6" i="8"/>
  <c r="M15" i="5"/>
  <c r="M7" i="5"/>
  <c r="M9" i="5"/>
  <c r="M11" i="5"/>
  <c r="M13" i="5"/>
  <c r="Y10" i="1"/>
  <c r="U14" i="1"/>
  <c r="S14" i="1"/>
  <c r="I14" i="1"/>
  <c r="I10" i="1"/>
  <c r="I12" i="1"/>
  <c r="U12" i="1"/>
  <c r="S12" i="1"/>
  <c r="U10" i="1"/>
  <c r="S10" i="1"/>
  <c r="I8" i="1"/>
  <c r="U8" i="1"/>
  <c r="S8" i="1"/>
  <c r="J14" i="8" l="1"/>
  <c r="W12" i="1"/>
  <c r="W10" i="1"/>
  <c r="W14" i="1"/>
  <c r="W8" i="1"/>
</calcChain>
</file>

<file path=xl/sharedStrings.xml><?xml version="1.0" encoding="utf-8"?>
<sst xmlns="http://schemas.openxmlformats.org/spreadsheetml/2006/main" count="117" uniqueCount="74">
  <si>
    <t>Escopo de Fornecimento e Planilhas de Quantidades e Preços</t>
  </si>
  <si>
    <t>Veículos e Utilitários</t>
  </si>
  <si>
    <t>Quantidades</t>
  </si>
  <si>
    <t>Valor Unitário</t>
  </si>
  <si>
    <t>Valor Total</t>
  </si>
  <si>
    <t>Empresa 01</t>
  </si>
  <si>
    <t>Empresa 02</t>
  </si>
  <si>
    <t>Empresa 03</t>
  </si>
  <si>
    <t>Item</t>
  </si>
  <si>
    <t>Objeto</t>
  </si>
  <si>
    <t>Especificações técnicas</t>
  </si>
  <si>
    <t>CATMAT</t>
  </si>
  <si>
    <t>Mediana</t>
  </si>
  <si>
    <t>Desvio Padrão</t>
  </si>
  <si>
    <t>Coeficiente de Desvio</t>
  </si>
  <si>
    <t>Caminhão leve equipado com coletor/compactador</t>
  </si>
  <si>
    <t>BR1937</t>
  </si>
  <si>
    <t>ITEM</t>
  </si>
  <si>
    <t>P1</t>
  </si>
  <si>
    <t>P2</t>
  </si>
  <si>
    <t>P3</t>
  </si>
  <si>
    <t xml:space="preserve">     ÍNDICE APÓS APLICADO COEFICIENTE </t>
  </si>
  <si>
    <t>Relação de Empresas Cotadas</t>
  </si>
  <si>
    <t>Número de Ordem</t>
  </si>
  <si>
    <t>Empresas Cotadas</t>
  </si>
  <si>
    <t>CNPJ</t>
  </si>
  <si>
    <t>EQUIPAMENTOS</t>
  </si>
  <si>
    <t>QTD.</t>
  </si>
  <si>
    <t>UNID.</t>
  </si>
  <si>
    <t>PREÇO UNITÁRIO MÉDIO</t>
  </si>
  <si>
    <t>TOTAL PARA O ITEM</t>
  </si>
  <si>
    <t>Un.</t>
  </si>
  <si>
    <t>TABELA DE COTAÇÕES 2021 - LICITAÇÃO CAMINHÕES COMPACTADORES ALAGOAS</t>
  </si>
  <si>
    <t>Tecar Diesel Caminhões e Ônibus LTDA</t>
  </si>
  <si>
    <t>28.567.438/0001-75</t>
  </si>
  <si>
    <t>DEVA VEICULOS LTDA</t>
  </si>
  <si>
    <t>23.762.552/0003-02</t>
  </si>
  <si>
    <t>LLM LOCAÇÃO DE VEÍCULOS LTDA</t>
  </si>
  <si>
    <t>31.389.229/0001-93</t>
  </si>
  <si>
    <t>CRONOGRAMA FÍSICO E FINANCEIRO DOS FORNECIMENTOS DA LICITAÇÃO</t>
  </si>
  <si>
    <t>QUANTITATIVO DA LICITAÇÃO</t>
  </si>
  <si>
    <t>CAMINHÃO ESPECIAL DE CONSTRUÇÃO 6m³ (TRANSP) - Caminhão equipado com caçamba basculante, novo, zero km, ano/modelo 2021 ou 2021/2022; motor a diesel de 4 cilindros em linha, tração 4x2, potência de 180 cv ou superior; sistema de injeção eletrônica; transmissão mecânica de 6 marchas a frente e 1 a ré; acelerador eletrônico; embreagem de acionamento hidráulico; MP3 player, entrada USB, rádio com 4 alto-falantes, tweeters e antena; ar condicionado, vidros elétricos; cabine com isolamento termo acústico; tacógrafo; sistema elétrico de 12 ou 24 V; alternador 14/90 ou 28/80 (V/A); rodas em aço estampado 22,5" x 7,5", pneus 275/80R22,5; freios de serviço a ar, dianteiros e traseiros a tambor e ABS/EBD; freio de estacionamento a ar com molas acumuladoras; freio motor válvula tipo borboleta; direção hidráulica ou elétrica; peso bruto total (PBT) homologado de 16 ton ou superior; capacidade mínima do tanque de combustível de 250 litros; reservatório de ARLA32 mínimo de 23 litros (Caso não possua tecnologia que dispense o uso de aditivos tipo ARLA); tapetes; estepe com as mesmas especificações das rodas e pneus; macaco, chave de rodas e triângulo; sirene de alerta de ré; película fumê com transparência permitida, nos vidros laterais e traseiro (quando for o caso); com todos os equipamentos e acessórios exigidos pelo Código Brasileiro de Trânsito (cintos de segurança, extintor e outros); Com caçamba basculante de capacidade volumétrica mínima 6,00 m³; Protetor de cabine; Tampa traseira tipo porteira, com ângulo de abertura mínimo de 180º, também basculante com abertura e fechamento automáticos, assoalho em aço espessura mínima 4,50 mm, laterais em aço espessura mínima 4,50 mm, pinos de cordas nas laterais, frente e traseira; ganchos laterais para amarração de lonas. Cilindro hidráulico central, com mangueiras para conexões, bomba hidráulica acolada diretamente na tomada de força do sistema de transmissão do caminhão, com acoplamento pneumático, com vazão e pressão compatíveis com a capacidade elevatória do cilindro; caixa metálica para ferramenta, escada lateral, faixas reflexivas e suporte para pá, sistema elétrico e lanternas conforme normas ABNT,  faixas reflexivas; suporte para estepe na parte frontal da caçamba; Garantia mínima de 24 (vinte e quatro) meses. Os veículos ofertados devem estar, no momento da entrega, licenciados em nome da Codevasf 5ª SR e com o tanques de fluidos, combustíveis e lubrificantes cheios (deve ser previamente solicitada a isenção de IPVA junto ao órgão estadual de trânsito, com todas as custas e taxas a correr por conta da contratada).</t>
  </si>
  <si>
    <t>Caminhão caçamba para 6m³</t>
  </si>
  <si>
    <t>BR4294</t>
  </si>
  <si>
    <t>Caminhão trucado basculante para 10m³</t>
  </si>
  <si>
    <t xml:space="preserve">CAMINHÃO ESPECIAL DE CONSTRUÇÃO PARA 10M³ - Caminhão equipado com caçamba basculante, novo, zero km, ano/modelo 2021 ou 2021/2022, com MP3 player, entrada USB, rádio com 4 alto-falantes, tweeters e antena; ar condicionado, vidros elétricos; cabine com isolamento termo acústico; tacógrafo;Tração 6x4, traçado; Potencia mínima 275 CV; PBT 23ton; Motor a Diesel, injeção direta, gerenciamento eletrônico, turbo alimentado e com intercooler; Embreagem mono disco à seco, servo assistida, Æ350mm; Transmissão com no mínimo 06 marchas a frente e 01 a ré; Direção hidráulica ou elétrica; Freios Pneumáticos de duplo circuito, a tambor nas rodas dianteiras e traseiras; Freio motor e estacionário; Sistema elétrico (mínimo): Alternador 24V 70A, bateria 2 x 12V em série; tensão 24V; Equipado com Com caçamba basculante de capacidade volumétrica mínima 10,00 m³; Protetor de cabine; Tampa traseira tipo porteira, com ângulo de abertura mínimo de 180º, também basculante com abertura e fechamento automáticos, assoalho em aço espessura mínima 4,50 mm, laterais em aço espessura mínima 4,50 mm, pinos de cordas nas laterais, frente e traseira; ganchos laterais para amarração de lonas. Cilindro hidráulico central, com mangueiras para conexões, bomba hidráulica acolada diretamente na tomada de força do sistema de transmissão do caminhão, com acoplamento pneumático, com vazão e pressão compatíveis com a capacidade elevatória do cilindro; caixa metálica para ferramenta, escada lateral, faixas reflexivas e suporte para pá, sistema elétrico e lanternas conforme normas ABNT,  faixas reflexivas; suporte para estepe na parte frontal da caçamba; Garantia mínima de 24 (vinte e quatro) meses. Os veículos ofertados devem estar, no momento da entrega, licenciados em nome da Codevasf 5ª SR e com o tanques de fluidos, combustíveis e lubrificantes cheios (deve ser previamente solicitada a isenção de IPVA junto ao órgão estadual de trânsito, com todas as custas e taxas a correr por conta da contratada). </t>
  </si>
  <si>
    <t>CONJUNTO CAMINHÃO COM TANQUE DE SUCÇÃO LIMPA FOSSA; Caminhão novo, zero km ano/modelo 2021 ou 2021/2022; motor a diesel de 4 cilindros em linha, tração 4x2, potência de 180 cv ou superior; sistema de injeção eletrônica; transmissão mecânica de 6 marchas a frente e 1 a ré; acelerador eletrônico; embreagem de acionamento hidráulico; MP3 player, entrada USB, rádio com 4 alto-falantes, tweeters e antena; ar condicionado, vidros elétricos; cabine com isolamento termo acústico; tacógrafo; sistema elétrico de 12 ou 24 V; alternador 14/90 ou 28/80 (V/A); rodas em aço estampado 22,5" x 7,5", pneus 275/80R22,5; freios de serviço a ar, dianteiros e traseiros a tambor e ABS/EBD; freio de estacionamento a ar com molas acumuladoras; freio motor válvula tipo borboleta; direção hidráulica ou elétrica; peso bruto total (PBT) homologado de 16 ton ou superior; capacidade mínima do tanque de combustível de 250 litros; reservatório de ARLA32 mínimo de 23 litros (Caso não possua tecnologia que dispense o uso de aditivos tipo ARLA); tapetes; estepe com as mesmas especificações das rodas e pneus; macaco, chave de rodas e triângulo; sirene de alerta de ré; película fumê com transparência permitida, nos vidros laterais e traseiro (quando for o caso); com todos os equipamentos e acessórios exigidos pelo Código Brasileiro de Trânsito (cintos de segurança, extintor e outros); TANQUE SUCÇÃO - Capacidade: 8.000LTS; Formato: cilíndrico, Chapa empregada: SAE1020 4,75mm (3/16); Características do tanque: Tampo dianteiro fixo e o traseiro articulado, com função de facilitar seu livre acesso ao seu interior, possuindo feixos através de 4 pinos borboletas. O implemento terá capacidade para 8.000lts, sendo 800lts para refrigeração da bomba, restante para detritos. Grampos para fixação do equipamento, mangueiras para ligação do sistema. Um registros de esfera 4” para carga e descarga localizado na tampa traseira e um na lateral 4” Uma válvula de retenção 2”1/2. Pintura interna em epóxi, pintura externa em duas demão de esmalte P.U na cor branca. 02 caixas para alojar ferramentas, Para-lamas, Quebra-ondas, Visores de nível e Protetor Lateral. Os veículos ofertados devem estar, no momento da entrega, licenciados em nome da Codevasf 5ª SR e com o tanque cheio (deve ser previamente solicitada a isenção de IPVA junto ao órgão estadual de trânsito, com todas as custas e taxas a correr por conta da contratada).</t>
  </si>
  <si>
    <t>Caminhão leve equipado com tanque limpa-fossa</t>
  </si>
  <si>
    <t>CAMINHÃO PIPA - Conjunto caminhão com tanque montado/acoplado para transporte de água potável; Caminhão novo, Zero km, Ano 2021 ou 2021/2022 com MP3 player, entrada USB, rádio com 4 alto-falantes, tweeters e antena; ar condicionado, vidros elétricos; cabine com isolamento termo acústico; tacógrafo;Tração 6x2; Potencia mínima 275 CV; PBT 23ton; Motor a Diesel, injeção direta, gerenciamento eletrônico, turbo alimentado e com intercooler; Embreagem mono disco à seco, servo assistida, Æ350mm; Transmissão com no mínimo 06 marchas a frente e 01 a ré; Direção hidráulica ou elétrica; Freios Pneumáticos de duplo circuito, a tambor nas rodas dianteiras e traseiras; Freio motor e estacionário; Sistema elétrico (mínimo): Alternador 24V 70A, bateria 2 x 12V em série; tensão 24V; Equipado com tanque em aço inoxidável AISI 304, para transporte de água potável, com bomba acionada pela Tomada de força do caminhão, mangotes de sucção e recalque, proteção lateral para ciclistas, escotilha de inspeção,  com capacidade de 12.000 litros; Garantia mínima de 24 (vinte e quatro) meses. Os veículos ofertados devem estar, no momento da entrega, licenciados em nome da Codevasf 5ª SR e com o tanque cheio (deve ser previamente solicitada a isenção de IPVA junto ao órgão estadual de trânsito, com todas as custas e taxas a correr por conta da contratada).</t>
  </si>
  <si>
    <t>TOTAL</t>
  </si>
  <si>
    <t>Caminhão leve equipado com tanque Pipa para água potável</t>
  </si>
  <si>
    <t>PROGRAMAÇÃO DE RECEBIMENTO</t>
  </si>
  <si>
    <t>BR1938</t>
  </si>
  <si>
    <t>Caminhão caçamba para 6m³ (Cota reservada às  ME e EPP e SC – ART. 8º e §2º do Decreto nº 8.538/15)</t>
  </si>
  <si>
    <t>Caminhão trucado basculante para 10m³ (Cota reservada às  ME e EPP e SC – ART. 8º e §2º do Decreto nº 8.538/15)</t>
  </si>
  <si>
    <t>Caminhão leve equipado com tanque limpa-fossa (Cota reservada às  ME e EPP e SC – ART. 8º e §2º do Decreto nº 8.538/15)</t>
  </si>
  <si>
    <t>Caminhão leve equipado com coletor/compactador (Cota reservada às  ME e EPP e SC – ART. 8º e §2º do Decreto nº 8.538/15)</t>
  </si>
  <si>
    <t>Caminhão leve equipado com tanque Pipa para água potável  (Cota reservada às  ME e EPP e SC – ART. 8º e §2º do Decreto nº 8.538/15)</t>
  </si>
  <si>
    <t>Caminhão leve equipado com tanque limpa-fossa  (Cota reservada às  ME e EPP e SC – ART. 8º e §2º do Decreto nº 8.538/15)</t>
  </si>
  <si>
    <t>Caminhão trucado basculante para 10m³  (Cota reservada às  ME e EPP e SC – ART. 8º e §2º do Decreto nº 8.538/15)</t>
  </si>
  <si>
    <t>Caminhão caçamba para 6m³  (Cota reservada às  ME e EPP e SC – ART. 8º e §2º do Decreto nº 8.538/15)</t>
  </si>
  <si>
    <t>01 e 02</t>
  </si>
  <si>
    <t>03 e 04</t>
  </si>
  <si>
    <t>05 e 06</t>
  </si>
  <si>
    <t>07 e 08</t>
  </si>
  <si>
    <t>Modelo de Proposta de Preços</t>
  </si>
  <si>
    <t>Equipamentos</t>
  </si>
  <si>
    <t>Quantidade</t>
  </si>
  <si>
    <t>CITAR O NÚMERO DO EDITAL, O NOME E O CNPJ DA EMPRESA, IDENTIFICAÇÃO DO RESPONSÁVEL E CONTATOS DIGITAIS E TELEFÔNICOS.</t>
  </si>
  <si>
    <t>COEFICIENTE DE VARIAÇÃO</t>
  </si>
  <si>
    <t>01 E 02</t>
  </si>
  <si>
    <t>03 E 04</t>
  </si>
  <si>
    <t>05 E 06</t>
  </si>
  <si>
    <t>07 E 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</si>
</sst>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8" x14ac:knownFonts="1">
    <font>
      <sz val="11"/>
      <color theme="1"/>
      <name val="Calibri"/>
      <family val="2"/>
      <scheme val="minor"/>
    </font>
    <font>
      <sz val="11"/>
      <color theme="1"/>
      <name val="Calibri"/>
      <family val="2"/>
      <scheme val="minor"/>
    </font>
    <font>
      <sz val="11"/>
      <color theme="1"/>
      <name val="Times New Roman"/>
      <family val="1"/>
    </font>
    <font>
      <sz val="11"/>
      <name val="Times New Roman"/>
      <family val="1"/>
    </font>
    <font>
      <sz val="8"/>
      <name val="Calibri"/>
      <family val="2"/>
      <scheme val="minor"/>
    </font>
    <font>
      <b/>
      <sz val="11"/>
      <color theme="1"/>
      <name val="Times New Roman"/>
      <family val="1"/>
    </font>
    <font>
      <b/>
      <sz val="11"/>
      <color theme="1"/>
      <name val="Calibri"/>
      <family val="2"/>
      <scheme val="minor"/>
    </font>
    <font>
      <sz val="12"/>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top style="thin">
        <color auto="1"/>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4">
    <xf numFmtId="0" fontId="0" fillId="0" borderId="0" xfId="0"/>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2" fontId="2" fillId="0" borderId="1" xfId="0" applyNumberFormat="1" applyFont="1" applyBorder="1" applyAlignment="1">
      <alignment vertical="center"/>
    </xf>
    <xf numFmtId="17" fontId="2" fillId="0" borderId="1" xfId="0" applyNumberFormat="1" applyFont="1" applyBorder="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2" fontId="0" fillId="0" borderId="11" xfId="0" applyNumberFormat="1" applyBorder="1" applyAlignment="1">
      <alignment horizontal="center"/>
    </xf>
    <xf numFmtId="2" fontId="0" fillId="0" borderId="0" xfId="0" applyNumberFormat="1" applyAlignment="1">
      <alignment horizontal="center"/>
    </xf>
    <xf numFmtId="44" fontId="2" fillId="0" borderId="1" xfId="1" applyFont="1" applyBorder="1" applyAlignment="1">
      <alignment horizontal="center" vertical="center" wrapText="1"/>
    </xf>
    <xf numFmtId="0" fontId="2" fillId="0" borderId="1" xfId="0" applyFont="1" applyBorder="1" applyAlignment="1">
      <alignment horizontal="center" vertical="center" wrapText="1"/>
    </xf>
    <xf numFmtId="10" fontId="2" fillId="0" borderId="1" xfId="2" applyNumberFormat="1" applyFont="1" applyBorder="1" applyAlignment="1">
      <alignment horizontal="center" vertical="center" wrapText="1"/>
    </xf>
    <xf numFmtId="44" fontId="2" fillId="3" borderId="1" xfId="1" applyFont="1" applyFill="1" applyBorder="1" applyAlignment="1">
      <alignment horizontal="center" vertical="center" wrapText="1"/>
    </xf>
    <xf numFmtId="44" fontId="2" fillId="0" borderId="8" xfId="1" applyFont="1" applyBorder="1" applyAlignment="1">
      <alignment horizontal="center" vertical="center" wrapText="1"/>
    </xf>
    <xf numFmtId="44" fontId="2" fillId="0" borderId="9" xfId="1" applyFont="1" applyBorder="1" applyAlignment="1">
      <alignment horizontal="center" vertical="center" wrapText="1"/>
    </xf>
    <xf numFmtId="44" fontId="2" fillId="0" borderId="6" xfId="1" applyFont="1" applyBorder="1" applyAlignment="1">
      <alignment horizontal="center" vertical="center" wrapText="1"/>
    </xf>
    <xf numFmtId="44" fontId="2" fillId="0" borderId="7" xfId="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2" borderId="5" xfId="0" applyFont="1" applyFill="1" applyBorder="1" applyAlignment="1">
      <alignment horizontal="center" vertical="center" wrapText="1"/>
    </xf>
    <xf numFmtId="0" fontId="2" fillId="0" borderId="1" xfId="0" applyFont="1" applyBorder="1" applyAlignment="1">
      <alignment horizontal="center" vertical="center"/>
    </xf>
    <xf numFmtId="44" fontId="2" fillId="0" borderId="1" xfId="1"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9" fontId="2" fillId="0" borderId="1" xfId="2"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0" fillId="0" borderId="12" xfId="0" applyBorder="1" applyAlignment="1">
      <alignment horizontal="center" vertical="center"/>
    </xf>
    <xf numFmtId="0" fontId="0" fillId="0" borderId="0" xfId="0" applyAlignment="1">
      <alignment horizontal="center" vertical="center"/>
    </xf>
    <xf numFmtId="44" fontId="0" fillId="0" borderId="12" xfId="0" applyNumberFormat="1" applyBorder="1" applyAlignment="1">
      <alignment horizontal="center" vertical="center"/>
    </xf>
    <xf numFmtId="0" fontId="7" fillId="0" borderId="0" xfId="0" applyFont="1" applyAlignment="1">
      <alignment horizontal="left"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wrapText="1"/>
    </xf>
    <xf numFmtId="10" fontId="0" fillId="0" borderId="1" xfId="0" applyNumberFormat="1" applyBorder="1" applyAlignment="1">
      <alignment horizontal="center" vertical="center" wrapText="1"/>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14361</xdr:colOff>
      <xdr:row>4</xdr:row>
      <xdr:rowOff>76201</xdr:rowOff>
    </xdr:from>
    <xdr:to>
      <xdr:col>8</xdr:col>
      <xdr:colOff>1362074</xdr:colOff>
      <xdr:row>5</xdr:row>
      <xdr:rowOff>171450</xdr:rowOff>
    </xdr:to>
    <xdr:pic>
      <xdr:nvPicPr>
        <xdr:cNvPr id="2" name="Imagem 1">
          <a:extLst>
            <a:ext uri="{FF2B5EF4-FFF2-40B4-BE49-F238E27FC236}">
              <a16:creationId xmlns:a16="http://schemas.microsoft.com/office/drawing/2014/main" id="{A1260B6C-E060-474D-BACA-73F8F1530D56}"/>
            </a:ext>
          </a:extLst>
        </xdr:cNvPr>
        <xdr:cNvPicPr>
          <a:picLocks noChangeAspect="1"/>
        </xdr:cNvPicPr>
      </xdr:nvPicPr>
      <xdr:blipFill>
        <a:blip xmlns:r="http://schemas.openxmlformats.org/officeDocument/2006/relationships" r:embed="rId1"/>
        <a:stretch>
          <a:fillRect/>
        </a:stretch>
      </xdr:blipFill>
      <xdr:spPr>
        <a:xfrm>
          <a:off x="6510411" y="838201"/>
          <a:ext cx="1347713" cy="285749"/>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79CBB-6603-4BD0-911A-8DF16DEEE40A}">
  <sheetPr>
    <pageSetUpPr fitToPage="1"/>
  </sheetPr>
  <dimension ref="D5:AB22"/>
  <sheetViews>
    <sheetView tabSelected="1" topLeftCell="A13" zoomScaleNormal="100" workbookViewId="0">
      <selection activeCell="G14" sqref="G14:G15"/>
    </sheetView>
  </sheetViews>
  <sheetFormatPr defaultRowHeight="15" x14ac:dyDescent="0.25"/>
  <cols>
    <col min="4" max="4" width="9.42578125" customWidth="1"/>
    <col min="5" max="5" width="11.140625" customWidth="1"/>
    <col min="6" max="6" width="47.140625" customWidth="1"/>
    <col min="7" max="7" width="102.7109375" customWidth="1"/>
    <col min="8" max="8" width="19" customWidth="1"/>
    <col min="12" max="12" width="11" customWidth="1"/>
    <col min="14" max="14" width="15.140625" customWidth="1"/>
    <col min="23" max="23" width="11.42578125" customWidth="1"/>
    <col min="24" max="24" width="11.28515625" customWidth="1"/>
  </cols>
  <sheetData>
    <row r="5" spans="4:26" ht="15" customHeight="1" x14ac:dyDescent="0.25">
      <c r="D5" s="21" t="s">
        <v>0</v>
      </c>
      <c r="E5" s="22"/>
      <c r="F5" s="22"/>
      <c r="G5" s="22"/>
      <c r="H5" s="22"/>
      <c r="I5" s="22"/>
      <c r="J5" s="22"/>
      <c r="K5" s="22"/>
      <c r="L5" s="22"/>
      <c r="M5" s="22"/>
      <c r="N5" s="22"/>
      <c r="O5" s="22"/>
      <c r="P5" s="22"/>
      <c r="Q5" s="22"/>
      <c r="R5" s="22"/>
      <c r="S5" s="22"/>
      <c r="T5" s="22"/>
      <c r="U5" s="22"/>
      <c r="V5" s="22"/>
      <c r="W5" s="22"/>
      <c r="X5" s="23"/>
    </row>
    <row r="6" spans="4:26" ht="15" customHeight="1" x14ac:dyDescent="0.25">
      <c r="D6" s="24" t="s">
        <v>1</v>
      </c>
      <c r="E6" s="24"/>
      <c r="F6" s="24"/>
      <c r="G6" s="24"/>
      <c r="H6" s="10" t="s">
        <v>2</v>
      </c>
      <c r="I6" s="13" t="s">
        <v>3</v>
      </c>
      <c r="J6" s="13"/>
      <c r="K6" s="13" t="s">
        <v>4</v>
      </c>
      <c r="L6" s="13"/>
      <c r="M6" s="16" t="s">
        <v>5</v>
      </c>
      <c r="N6" s="16"/>
      <c r="O6" s="16" t="s">
        <v>6</v>
      </c>
      <c r="P6" s="16"/>
      <c r="Q6" s="16" t="s">
        <v>7</v>
      </c>
      <c r="R6" s="16"/>
      <c r="S6" s="14" t="s">
        <v>12</v>
      </c>
      <c r="T6" s="14"/>
      <c r="U6" s="14" t="s">
        <v>13</v>
      </c>
      <c r="V6" s="14"/>
      <c r="W6" s="14" t="s">
        <v>14</v>
      </c>
      <c r="X6" s="14"/>
    </row>
    <row r="7" spans="4:26" x14ac:dyDescent="0.25">
      <c r="D7" s="1" t="s">
        <v>8</v>
      </c>
      <c r="E7" s="1" t="s">
        <v>11</v>
      </c>
      <c r="F7" s="1" t="s">
        <v>9</v>
      </c>
      <c r="G7" s="2" t="s">
        <v>10</v>
      </c>
      <c r="H7" s="14"/>
      <c r="I7" s="13"/>
      <c r="J7" s="13"/>
      <c r="K7" s="13"/>
      <c r="L7" s="13"/>
      <c r="M7" s="16"/>
      <c r="N7" s="16"/>
      <c r="O7" s="16"/>
      <c r="P7" s="16"/>
      <c r="Q7" s="16"/>
      <c r="R7" s="16"/>
      <c r="S7" s="14"/>
      <c r="T7" s="14"/>
      <c r="U7" s="14"/>
      <c r="V7" s="14"/>
      <c r="W7" s="14"/>
      <c r="X7" s="14"/>
    </row>
    <row r="8" spans="4:26" ht="176.25" customHeight="1" x14ac:dyDescent="0.25">
      <c r="D8" s="6">
        <v>1</v>
      </c>
      <c r="E8" s="9" t="s">
        <v>43</v>
      </c>
      <c r="F8" s="36" t="s">
        <v>42</v>
      </c>
      <c r="G8" s="9" t="s">
        <v>41</v>
      </c>
      <c r="H8" s="6">
        <v>19</v>
      </c>
      <c r="I8" s="13">
        <f>SUM(M8:R9)/3</f>
        <v>501566.66666666669</v>
      </c>
      <c r="J8" s="13"/>
      <c r="K8" s="17">
        <f>(H8+H9)*I8</f>
        <v>10031333.333333334</v>
      </c>
      <c r="L8" s="18"/>
      <c r="M8" s="16">
        <v>510200</v>
      </c>
      <c r="N8" s="16"/>
      <c r="O8" s="16">
        <v>532000</v>
      </c>
      <c r="P8" s="16"/>
      <c r="Q8" s="16">
        <v>462500</v>
      </c>
      <c r="R8" s="16"/>
      <c r="S8" s="13">
        <f>MEDIAN(M8:R9)</f>
        <v>510200</v>
      </c>
      <c r="T8" s="13"/>
      <c r="U8" s="14">
        <f>STDEV(M8:R9)</f>
        <v>35545.22940330155</v>
      </c>
      <c r="V8" s="14"/>
      <c r="W8" s="15">
        <f>U8/I8</f>
        <v>7.0868404472588978E-2</v>
      </c>
      <c r="X8" s="15"/>
    </row>
    <row r="9" spans="4:26" ht="172.5" customHeight="1" x14ac:dyDescent="0.25">
      <c r="D9" s="6">
        <v>2</v>
      </c>
      <c r="E9" s="10"/>
      <c r="F9" s="36" t="s">
        <v>60</v>
      </c>
      <c r="G9" s="10"/>
      <c r="H9" s="6">
        <v>1</v>
      </c>
      <c r="I9" s="13"/>
      <c r="J9" s="13"/>
      <c r="K9" s="19"/>
      <c r="L9" s="20"/>
      <c r="M9" s="16"/>
      <c r="N9" s="16"/>
      <c r="O9" s="16"/>
      <c r="P9" s="16"/>
      <c r="Q9" s="16"/>
      <c r="R9" s="16"/>
      <c r="S9" s="13"/>
      <c r="T9" s="13"/>
      <c r="U9" s="14"/>
      <c r="V9" s="14"/>
      <c r="W9" s="15"/>
      <c r="X9" s="15"/>
    </row>
    <row r="10" spans="4:26" ht="109.5" customHeight="1" x14ac:dyDescent="0.25">
      <c r="D10" s="6">
        <v>3</v>
      </c>
      <c r="E10" s="9" t="s">
        <v>43</v>
      </c>
      <c r="F10" s="36" t="s">
        <v>44</v>
      </c>
      <c r="G10" s="9" t="s">
        <v>45</v>
      </c>
      <c r="H10" s="6">
        <v>29</v>
      </c>
      <c r="I10" s="13">
        <f>SUM(M10:R11)/3</f>
        <v>668950</v>
      </c>
      <c r="J10" s="13"/>
      <c r="K10" s="17">
        <f t="shared" ref="K10:K15" si="0">(H10+H11)*I10</f>
        <v>20068500</v>
      </c>
      <c r="L10" s="18"/>
      <c r="M10" s="16">
        <v>649900</v>
      </c>
      <c r="N10" s="16"/>
      <c r="O10" s="16">
        <v>732000</v>
      </c>
      <c r="P10" s="16"/>
      <c r="Q10" s="16">
        <v>624950</v>
      </c>
      <c r="R10" s="16"/>
      <c r="S10" s="13">
        <f>MEDIAN(M10:R11)</f>
        <v>649900</v>
      </c>
      <c r="T10" s="13"/>
      <c r="U10" s="14">
        <f>STDEV(M10:R11)</f>
        <v>56009.842884978709</v>
      </c>
      <c r="V10" s="14"/>
      <c r="W10" s="15">
        <f>U10/I10</f>
        <v>8.3727995941368871E-2</v>
      </c>
      <c r="X10" s="15"/>
      <c r="Y10" s="11">
        <f>Q14/((M14+O14)/2)</f>
        <v>0.91453125000000002</v>
      </c>
      <c r="Z10" s="12"/>
    </row>
    <row r="11" spans="4:26" ht="173.25" customHeight="1" x14ac:dyDescent="0.25">
      <c r="D11" s="6">
        <v>4</v>
      </c>
      <c r="E11" s="10"/>
      <c r="F11" s="36" t="s">
        <v>59</v>
      </c>
      <c r="G11" s="10"/>
      <c r="H11" s="6">
        <v>1</v>
      </c>
      <c r="I11" s="13"/>
      <c r="J11" s="13"/>
      <c r="K11" s="19"/>
      <c r="L11" s="20"/>
      <c r="M11" s="16"/>
      <c r="N11" s="16"/>
      <c r="O11" s="16"/>
      <c r="P11" s="16"/>
      <c r="Q11" s="16"/>
      <c r="R11" s="16"/>
      <c r="S11" s="13"/>
      <c r="T11" s="13"/>
      <c r="U11" s="14"/>
      <c r="V11" s="14"/>
      <c r="W11" s="15"/>
      <c r="X11" s="15"/>
    </row>
    <row r="12" spans="4:26" ht="170.25" customHeight="1" x14ac:dyDescent="0.25">
      <c r="D12" s="6">
        <v>5</v>
      </c>
      <c r="E12" s="9" t="s">
        <v>16</v>
      </c>
      <c r="F12" s="36" t="s">
        <v>47</v>
      </c>
      <c r="G12" s="9" t="s">
        <v>46</v>
      </c>
      <c r="H12" s="6">
        <v>19</v>
      </c>
      <c r="I12" s="13">
        <f>SUM(M12:R13)/3</f>
        <v>541800</v>
      </c>
      <c r="J12" s="13"/>
      <c r="K12" s="17">
        <f t="shared" ref="K12:K15" si="1">(H12+H13)*I12</f>
        <v>10836000</v>
      </c>
      <c r="L12" s="18"/>
      <c r="M12" s="16">
        <v>547100</v>
      </c>
      <c r="N12" s="16"/>
      <c r="O12" s="16">
        <v>568000</v>
      </c>
      <c r="P12" s="16"/>
      <c r="Q12" s="16">
        <v>510300</v>
      </c>
      <c r="R12" s="16"/>
      <c r="S12" s="13">
        <f>MEDIAN(M12:R13)</f>
        <v>547100</v>
      </c>
      <c r="T12" s="13"/>
      <c r="U12" s="14">
        <f>STDEV(M12:R13)</f>
        <v>29212.839642869367</v>
      </c>
      <c r="V12" s="14"/>
      <c r="W12" s="15">
        <f>U12/I12</f>
        <v>5.3918124110131721E-2</v>
      </c>
      <c r="X12" s="15"/>
    </row>
    <row r="13" spans="4:26" ht="159" customHeight="1" x14ac:dyDescent="0.25">
      <c r="D13" s="6">
        <v>6</v>
      </c>
      <c r="E13" s="10"/>
      <c r="F13" s="36" t="s">
        <v>58</v>
      </c>
      <c r="G13" s="10"/>
      <c r="H13" s="6">
        <v>1</v>
      </c>
      <c r="I13" s="13"/>
      <c r="J13" s="13"/>
      <c r="K13" s="19"/>
      <c r="L13" s="20"/>
      <c r="M13" s="16"/>
      <c r="N13" s="16"/>
      <c r="O13" s="16"/>
      <c r="P13" s="16"/>
      <c r="Q13" s="16"/>
      <c r="R13" s="16"/>
      <c r="S13" s="13"/>
      <c r="T13" s="13"/>
      <c r="U13" s="14"/>
      <c r="V13" s="14"/>
      <c r="W13" s="15"/>
      <c r="X13" s="15"/>
    </row>
    <row r="14" spans="4:26" ht="100.5" customHeight="1" x14ac:dyDescent="0.25">
      <c r="D14" s="6">
        <v>7</v>
      </c>
      <c r="E14" s="9" t="s">
        <v>16</v>
      </c>
      <c r="F14" s="36" t="s">
        <v>50</v>
      </c>
      <c r="G14" s="9" t="s">
        <v>48</v>
      </c>
      <c r="H14" s="6">
        <v>19</v>
      </c>
      <c r="I14" s="13">
        <f>SUM(M14:R15)/3</f>
        <v>621766.66666666663</v>
      </c>
      <c r="J14" s="13"/>
      <c r="K14" s="17">
        <f t="shared" ref="K14:K15" si="2">(H14+H15)*I14</f>
        <v>12435333.333333332</v>
      </c>
      <c r="L14" s="18"/>
      <c r="M14" s="16">
        <v>622000</v>
      </c>
      <c r="N14" s="16"/>
      <c r="O14" s="16">
        <v>658000</v>
      </c>
      <c r="P14" s="16"/>
      <c r="Q14" s="16">
        <v>585300</v>
      </c>
      <c r="R14" s="16"/>
      <c r="S14" s="13">
        <f>MEDIAN(M14:R15)</f>
        <v>622000</v>
      </c>
      <c r="T14" s="13"/>
      <c r="U14" s="14">
        <f>STDEV(M14:R15)</f>
        <v>36350.561664619898</v>
      </c>
      <c r="V14" s="14"/>
      <c r="W14" s="15">
        <f>U14/I14</f>
        <v>5.8463349055840726E-2</v>
      </c>
      <c r="X14" s="15"/>
    </row>
    <row r="15" spans="4:26" ht="98.25" customHeight="1" x14ac:dyDescent="0.25">
      <c r="D15" s="6">
        <v>8</v>
      </c>
      <c r="E15" s="10"/>
      <c r="F15" s="36" t="s">
        <v>57</v>
      </c>
      <c r="G15" s="10"/>
      <c r="H15" s="6">
        <v>1</v>
      </c>
      <c r="I15" s="13"/>
      <c r="J15" s="13"/>
      <c r="K15" s="19"/>
      <c r="L15" s="20"/>
      <c r="M15" s="16"/>
      <c r="N15" s="16"/>
      <c r="O15" s="16"/>
      <c r="P15" s="16"/>
      <c r="Q15" s="16"/>
      <c r="R15" s="16"/>
      <c r="S15" s="13"/>
      <c r="T15" s="13"/>
      <c r="U15" s="14"/>
      <c r="V15" s="14"/>
      <c r="W15" s="15"/>
      <c r="X15" s="15"/>
    </row>
    <row r="16" spans="4:26" x14ac:dyDescent="0.25">
      <c r="K16" s="39"/>
      <c r="L16" s="37"/>
    </row>
    <row r="17" spans="11:28" x14ac:dyDescent="0.25">
      <c r="K17" s="38"/>
      <c r="L17" s="38"/>
      <c r="Y17" s="42" t="s">
        <v>17</v>
      </c>
      <c r="Z17" s="42"/>
      <c r="AA17" s="42" t="s">
        <v>69</v>
      </c>
      <c r="AB17" s="42"/>
    </row>
    <row r="18" spans="11:28" x14ac:dyDescent="0.25">
      <c r="Y18" s="42"/>
      <c r="Z18" s="42"/>
      <c r="AA18" s="42"/>
      <c r="AB18" s="42"/>
    </row>
    <row r="19" spans="11:28" x14ac:dyDescent="0.25">
      <c r="Y19" s="41" t="s">
        <v>70</v>
      </c>
      <c r="Z19" s="41"/>
      <c r="AA19" s="43">
        <v>7.0900000000000005E-2</v>
      </c>
      <c r="AB19" s="41"/>
    </row>
    <row r="20" spans="11:28" x14ac:dyDescent="0.25">
      <c r="Y20" s="41" t="s">
        <v>71</v>
      </c>
      <c r="Z20" s="41"/>
      <c r="AA20" s="43">
        <v>8.3699999999999997E-2</v>
      </c>
      <c r="AB20" s="41"/>
    </row>
    <row r="21" spans="11:28" x14ac:dyDescent="0.25">
      <c r="Y21" s="41" t="s">
        <v>72</v>
      </c>
      <c r="Z21" s="41"/>
      <c r="AA21" s="43">
        <v>5.3900000000000003E-2</v>
      </c>
      <c r="AB21" s="41"/>
    </row>
    <row r="22" spans="11:28" x14ac:dyDescent="0.25">
      <c r="Y22" s="41" t="s">
        <v>73</v>
      </c>
      <c r="Z22" s="41"/>
      <c r="AA22" s="43">
        <v>5.8500000000000003E-2</v>
      </c>
      <c r="AB22" s="41"/>
    </row>
  </sheetData>
  <mergeCells count="63">
    <mergeCell ref="Y21:Z21"/>
    <mergeCell ref="AA21:AB21"/>
    <mergeCell ref="Y22:Z22"/>
    <mergeCell ref="AA22:AB22"/>
    <mergeCell ref="Y17:Z18"/>
    <mergeCell ref="AA17:AB18"/>
    <mergeCell ref="Y19:Z19"/>
    <mergeCell ref="AA19:AB19"/>
    <mergeCell ref="Y20:Z20"/>
    <mergeCell ref="AA20:AB20"/>
    <mergeCell ref="S10:T11"/>
    <mergeCell ref="U10:V11"/>
    <mergeCell ref="W10:X11"/>
    <mergeCell ref="K10:L11"/>
    <mergeCell ref="K16:L17"/>
    <mergeCell ref="E10:E11"/>
    <mergeCell ref="G10:G11"/>
    <mergeCell ref="I10:J11"/>
    <mergeCell ref="K8:L9"/>
    <mergeCell ref="M10:N11"/>
    <mergeCell ref="O10:P11"/>
    <mergeCell ref="Q10:R11"/>
    <mergeCell ref="I8:J9"/>
    <mergeCell ref="M8:N9"/>
    <mergeCell ref="O8:P9"/>
    <mergeCell ref="Q8:R9"/>
    <mergeCell ref="W8:X9"/>
    <mergeCell ref="S8:T9"/>
    <mergeCell ref="U8:V9"/>
    <mergeCell ref="E8:E9"/>
    <mergeCell ref="G8:G9"/>
    <mergeCell ref="D5:X5"/>
    <mergeCell ref="D6:G6"/>
    <mergeCell ref="H6:H7"/>
    <mergeCell ref="I6:J7"/>
    <mergeCell ref="K6:L7"/>
    <mergeCell ref="M6:N7"/>
    <mergeCell ref="O6:P7"/>
    <mergeCell ref="Q6:R7"/>
    <mergeCell ref="S6:T7"/>
    <mergeCell ref="U6:V7"/>
    <mergeCell ref="W6:X7"/>
    <mergeCell ref="E12:E13"/>
    <mergeCell ref="G12:G13"/>
    <mergeCell ref="I12:J13"/>
    <mergeCell ref="M12:N13"/>
    <mergeCell ref="K12:L13"/>
    <mergeCell ref="S12:T13"/>
    <mergeCell ref="U12:V13"/>
    <mergeCell ref="W12:X13"/>
    <mergeCell ref="O12:P13"/>
    <mergeCell ref="Q12:R13"/>
    <mergeCell ref="E14:E15"/>
    <mergeCell ref="G14:G15"/>
    <mergeCell ref="I14:J15"/>
    <mergeCell ref="M14:N15"/>
    <mergeCell ref="K14:L15"/>
    <mergeCell ref="Y10:Z10"/>
    <mergeCell ref="S14:T15"/>
    <mergeCell ref="U14:V15"/>
    <mergeCell ref="W14:X15"/>
    <mergeCell ref="O14:P15"/>
    <mergeCell ref="Q14:R15"/>
  </mergeCells>
  <pageMargins left="0.25" right="0.25" top="0.75" bottom="0.75" header="0.3" footer="0.3"/>
  <pageSetup paperSize="8" scale="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C424E-2D82-43AF-B0C2-AAD6F0D40DCE}">
  <sheetPr>
    <pageSetUpPr fitToPage="1"/>
  </sheetPr>
  <dimension ref="C3:K15"/>
  <sheetViews>
    <sheetView workbookViewId="0">
      <selection activeCell="F6" sqref="F6:F7"/>
    </sheetView>
  </sheetViews>
  <sheetFormatPr defaultRowHeight="15" x14ac:dyDescent="0.25"/>
  <cols>
    <col min="4" max="4" width="11.140625" customWidth="1"/>
    <col min="5" max="5" width="27.28515625" customWidth="1"/>
    <col min="6" max="6" width="82.42578125" customWidth="1"/>
    <col min="7" max="7" width="16.5703125" customWidth="1"/>
  </cols>
  <sheetData>
    <row r="3" spans="3:11" x14ac:dyDescent="0.25">
      <c r="C3" s="21" t="s">
        <v>0</v>
      </c>
      <c r="D3" s="22"/>
      <c r="E3" s="22"/>
      <c r="F3" s="22"/>
      <c r="G3" s="22"/>
      <c r="H3" s="22"/>
      <c r="I3" s="22"/>
      <c r="J3" s="22"/>
      <c r="K3" s="23"/>
    </row>
    <row r="4" spans="3:11" x14ac:dyDescent="0.25">
      <c r="C4" s="24" t="s">
        <v>1</v>
      </c>
      <c r="D4" s="24"/>
      <c r="E4" s="24"/>
      <c r="F4" s="24"/>
      <c r="G4" s="10" t="s">
        <v>2</v>
      </c>
      <c r="H4" s="13" t="s">
        <v>3</v>
      </c>
      <c r="I4" s="13"/>
      <c r="J4" s="13" t="s">
        <v>4</v>
      </c>
      <c r="K4" s="13"/>
    </row>
    <row r="5" spans="3:11" ht="26.25" customHeight="1" x14ac:dyDescent="0.25">
      <c r="C5" s="1" t="s">
        <v>8</v>
      </c>
      <c r="D5" s="1" t="s">
        <v>11</v>
      </c>
      <c r="E5" s="1" t="s">
        <v>9</v>
      </c>
      <c r="F5" s="2" t="s">
        <v>10</v>
      </c>
      <c r="G5" s="14"/>
      <c r="H5" s="13"/>
      <c r="I5" s="13"/>
      <c r="J5" s="13"/>
      <c r="K5" s="13"/>
    </row>
    <row r="6" spans="3:11" ht="207.75" customHeight="1" x14ac:dyDescent="0.25">
      <c r="C6" s="36">
        <v>1</v>
      </c>
      <c r="D6" s="9" t="s">
        <v>43</v>
      </c>
      <c r="E6" s="36" t="s">
        <v>42</v>
      </c>
      <c r="F6" s="9" t="s">
        <v>41</v>
      </c>
      <c r="G6" s="6">
        <v>19</v>
      </c>
      <c r="H6" s="13">
        <v>501566.67</v>
      </c>
      <c r="I6" s="13"/>
      <c r="J6" s="17">
        <f>(G6+G7)*H6</f>
        <v>10031333.4</v>
      </c>
      <c r="K6" s="18"/>
    </row>
    <row r="7" spans="3:11" ht="240" customHeight="1" x14ac:dyDescent="0.25">
      <c r="C7" s="36">
        <v>2</v>
      </c>
      <c r="D7" s="10"/>
      <c r="E7" s="36" t="s">
        <v>53</v>
      </c>
      <c r="F7" s="10"/>
      <c r="G7" s="6">
        <v>1</v>
      </c>
      <c r="H7" s="13"/>
      <c r="I7" s="13"/>
      <c r="J7" s="19"/>
      <c r="K7" s="20"/>
    </row>
    <row r="8" spans="3:11" ht="168.75" customHeight="1" x14ac:dyDescent="0.25">
      <c r="C8" s="36">
        <v>3</v>
      </c>
      <c r="D8" s="9" t="s">
        <v>43</v>
      </c>
      <c r="E8" s="36" t="s">
        <v>44</v>
      </c>
      <c r="F8" s="9" t="s">
        <v>45</v>
      </c>
      <c r="G8" s="6">
        <v>29</v>
      </c>
      <c r="H8" s="13">
        <v>668950</v>
      </c>
      <c r="I8" s="13"/>
      <c r="J8" s="17">
        <f>(G8+G9)*H8</f>
        <v>20068500</v>
      </c>
      <c r="K8" s="18"/>
    </row>
    <row r="9" spans="3:11" ht="180" customHeight="1" x14ac:dyDescent="0.25">
      <c r="C9" s="36">
        <v>4</v>
      </c>
      <c r="D9" s="10"/>
      <c r="E9" s="36" t="s">
        <v>54</v>
      </c>
      <c r="F9" s="10"/>
      <c r="G9" s="6">
        <v>1</v>
      </c>
      <c r="H9" s="13"/>
      <c r="I9" s="13"/>
      <c r="J9" s="19"/>
      <c r="K9" s="20"/>
    </row>
    <row r="10" spans="3:11" ht="204.75" customHeight="1" x14ac:dyDescent="0.25">
      <c r="C10" s="36">
        <v>5</v>
      </c>
      <c r="D10" s="9" t="s">
        <v>16</v>
      </c>
      <c r="E10" s="36" t="s">
        <v>47</v>
      </c>
      <c r="F10" s="9" t="s">
        <v>46</v>
      </c>
      <c r="G10" s="6">
        <v>19</v>
      </c>
      <c r="H10" s="13">
        <v>541800</v>
      </c>
      <c r="I10" s="13"/>
      <c r="J10" s="17">
        <f>(G10+G11)*H10</f>
        <v>10836000</v>
      </c>
      <c r="K10" s="18"/>
    </row>
    <row r="11" spans="3:11" ht="206.25" customHeight="1" x14ac:dyDescent="0.25">
      <c r="C11" s="36">
        <v>6</v>
      </c>
      <c r="D11" s="10"/>
      <c r="E11" s="36" t="s">
        <v>55</v>
      </c>
      <c r="F11" s="10"/>
      <c r="G11" s="6">
        <v>1</v>
      </c>
      <c r="H11" s="13"/>
      <c r="I11" s="13"/>
      <c r="J11" s="19"/>
      <c r="K11" s="20"/>
    </row>
    <row r="12" spans="3:11" ht="110.25" customHeight="1" x14ac:dyDescent="0.25">
      <c r="C12" s="36">
        <v>7</v>
      </c>
      <c r="D12" s="9" t="s">
        <v>16</v>
      </c>
      <c r="E12" s="36" t="s">
        <v>15</v>
      </c>
      <c r="F12" s="9" t="s">
        <v>48</v>
      </c>
      <c r="G12" s="6">
        <v>19</v>
      </c>
      <c r="H12" s="13">
        <v>621766.67000000004</v>
      </c>
      <c r="I12" s="13"/>
      <c r="J12" s="17">
        <f>(G12+G13)*H12</f>
        <v>12435333.4</v>
      </c>
      <c r="K12" s="18"/>
    </row>
    <row r="13" spans="3:11" ht="127.5" customHeight="1" x14ac:dyDescent="0.25">
      <c r="C13" s="36">
        <v>8</v>
      </c>
      <c r="D13" s="10"/>
      <c r="E13" s="36" t="s">
        <v>56</v>
      </c>
      <c r="F13" s="10"/>
      <c r="G13" s="6">
        <v>1</v>
      </c>
      <c r="H13" s="13"/>
      <c r="I13" s="13"/>
      <c r="J13" s="19"/>
      <c r="K13" s="20"/>
    </row>
    <row r="14" spans="3:11" x14ac:dyDescent="0.25">
      <c r="H14" s="25" t="s">
        <v>49</v>
      </c>
      <c r="I14" s="25"/>
      <c r="J14" s="26">
        <f>SUM(J6:K13)</f>
        <v>53371166.799999997</v>
      </c>
      <c r="K14" s="26"/>
    </row>
    <row r="15" spans="3:11" x14ac:dyDescent="0.25">
      <c r="H15" s="25"/>
      <c r="I15" s="25"/>
      <c r="J15" s="26"/>
      <c r="K15" s="26"/>
    </row>
  </sheetData>
  <mergeCells count="23">
    <mergeCell ref="D6:D7"/>
    <mergeCell ref="C3:K3"/>
    <mergeCell ref="C4:F4"/>
    <mergeCell ref="G4:G5"/>
    <mergeCell ref="H4:I5"/>
    <mergeCell ref="J4:K5"/>
    <mergeCell ref="H8:I9"/>
    <mergeCell ref="J8:K9"/>
    <mergeCell ref="F6:F7"/>
    <mergeCell ref="H6:I7"/>
    <mergeCell ref="J6:K7"/>
    <mergeCell ref="D8:D9"/>
    <mergeCell ref="F8:F9"/>
    <mergeCell ref="H10:I11"/>
    <mergeCell ref="J10:K11"/>
    <mergeCell ref="D10:D11"/>
    <mergeCell ref="F10:F11"/>
    <mergeCell ref="H14:I15"/>
    <mergeCell ref="J14:K15"/>
    <mergeCell ref="D12:D13"/>
    <mergeCell ref="F12:F13"/>
    <mergeCell ref="H12:I13"/>
    <mergeCell ref="J12:K13"/>
  </mergeCells>
  <pageMargins left="0.511811024" right="0.511811024" top="0.78740157499999996" bottom="0.78740157499999996" header="0.31496062000000002" footer="0.31496062000000002"/>
  <pageSetup paperSize="8"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E0E7C-CD95-4363-81F2-7E86E78DBD73}">
  <dimension ref="D5:I11"/>
  <sheetViews>
    <sheetView workbookViewId="0">
      <selection activeCell="D5" sqref="D5:I11"/>
    </sheetView>
  </sheetViews>
  <sheetFormatPr defaultRowHeight="15" x14ac:dyDescent="0.25"/>
  <cols>
    <col min="7" max="7" width="21.140625" customWidth="1"/>
    <col min="8" max="8" width="21.42578125" customWidth="1"/>
    <col min="9" max="9" width="20.85546875" customWidth="1"/>
  </cols>
  <sheetData>
    <row r="5" spans="4:9" x14ac:dyDescent="0.25">
      <c r="D5" s="25" t="s">
        <v>17</v>
      </c>
      <c r="E5" s="25"/>
      <c r="F5" s="25"/>
      <c r="G5" s="27" t="s">
        <v>21</v>
      </c>
      <c r="H5" s="27"/>
      <c r="I5" s="27"/>
    </row>
    <row r="6" spans="4:9" x14ac:dyDescent="0.25">
      <c r="D6" s="25"/>
      <c r="E6" s="25"/>
      <c r="F6" s="25"/>
      <c r="G6" s="27"/>
      <c r="H6" s="27"/>
      <c r="I6" s="27"/>
    </row>
    <row r="7" spans="4:9" x14ac:dyDescent="0.25">
      <c r="D7" s="25"/>
      <c r="E7" s="25"/>
      <c r="F7" s="25"/>
      <c r="G7" s="3" t="s">
        <v>18</v>
      </c>
      <c r="H7" s="3" t="s">
        <v>19</v>
      </c>
      <c r="I7" s="3" t="s">
        <v>20</v>
      </c>
    </row>
    <row r="8" spans="4:9" x14ac:dyDescent="0.25">
      <c r="D8" s="25">
        <v>1</v>
      </c>
      <c r="E8" s="25"/>
      <c r="F8" s="25"/>
      <c r="G8" s="4">
        <v>1.03</v>
      </c>
      <c r="H8" s="4">
        <v>1.0900000000000001</v>
      </c>
      <c r="I8" s="4">
        <v>0.89</v>
      </c>
    </row>
    <row r="9" spans="4:9" x14ac:dyDescent="0.25">
      <c r="D9" s="25">
        <v>2</v>
      </c>
      <c r="E9" s="25"/>
      <c r="F9" s="25"/>
      <c r="G9" s="4">
        <v>0.96</v>
      </c>
      <c r="H9" s="4">
        <v>1.1499999999999999</v>
      </c>
      <c r="I9" s="4">
        <v>0.9</v>
      </c>
    </row>
    <row r="10" spans="4:9" x14ac:dyDescent="0.25">
      <c r="D10" s="25">
        <v>3</v>
      </c>
      <c r="E10" s="25"/>
      <c r="F10" s="25"/>
      <c r="G10" s="4">
        <v>1.01</v>
      </c>
      <c r="H10" s="4">
        <v>1.07</v>
      </c>
      <c r="I10" s="4">
        <v>0.92</v>
      </c>
    </row>
    <row r="11" spans="4:9" x14ac:dyDescent="0.25">
      <c r="D11" s="25">
        <v>4</v>
      </c>
      <c r="E11" s="25"/>
      <c r="F11" s="25"/>
      <c r="G11" s="4">
        <v>1</v>
      </c>
      <c r="H11" s="4">
        <v>1.0900000000000001</v>
      </c>
      <c r="I11" s="4">
        <v>0.91</v>
      </c>
    </row>
  </sheetData>
  <mergeCells count="6">
    <mergeCell ref="D11:F11"/>
    <mergeCell ref="D5:F7"/>
    <mergeCell ref="G5:I6"/>
    <mergeCell ref="D8:F8"/>
    <mergeCell ref="D9:F9"/>
    <mergeCell ref="D10:F10"/>
  </mergeCells>
  <pageMargins left="0.511811024" right="0.511811024" top="0.78740157499999996" bottom="0.78740157499999996" header="0.31496062000000002" footer="0.31496062000000002"/>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9CF0F-5CFC-419B-BA7B-7D6718F4AFA3}">
  <sheetPr>
    <pageSetUpPr fitToPage="1"/>
  </sheetPr>
  <dimension ref="E6:X10"/>
  <sheetViews>
    <sheetView workbookViewId="0">
      <selection activeCell="E6" sqref="E6:X10"/>
    </sheetView>
  </sheetViews>
  <sheetFormatPr defaultRowHeight="15" x14ac:dyDescent="0.25"/>
  <sheetData>
    <row r="6" spans="5:24" x14ac:dyDescent="0.25">
      <c r="E6" s="28" t="s">
        <v>22</v>
      </c>
      <c r="F6" s="28"/>
      <c r="G6" s="28"/>
      <c r="H6" s="28"/>
      <c r="I6" s="28"/>
      <c r="J6" s="28"/>
      <c r="K6" s="28"/>
      <c r="L6" s="28"/>
      <c r="M6" s="28"/>
      <c r="N6" s="28"/>
      <c r="O6" s="28"/>
      <c r="P6" s="28"/>
      <c r="Q6" s="28"/>
      <c r="R6" s="28"/>
      <c r="S6" s="28"/>
      <c r="T6" s="28"/>
      <c r="U6" s="28"/>
      <c r="V6" s="28"/>
      <c r="W6" s="28"/>
      <c r="X6" s="28"/>
    </row>
    <row r="7" spans="5:24" x14ac:dyDescent="0.25">
      <c r="E7" s="29" t="s">
        <v>23</v>
      </c>
      <c r="F7" s="30"/>
      <c r="G7" s="31"/>
      <c r="H7" s="29" t="s">
        <v>24</v>
      </c>
      <c r="I7" s="30"/>
      <c r="J7" s="30"/>
      <c r="K7" s="30"/>
      <c r="L7" s="30"/>
      <c r="M7" s="30"/>
      <c r="N7" s="30"/>
      <c r="O7" s="30"/>
      <c r="P7" s="31"/>
      <c r="Q7" s="28" t="s">
        <v>25</v>
      </c>
      <c r="R7" s="28"/>
      <c r="S7" s="28"/>
      <c r="T7" s="28"/>
      <c r="U7" s="28"/>
      <c r="V7" s="28"/>
      <c r="W7" s="28"/>
      <c r="X7" s="28"/>
    </row>
    <row r="8" spans="5:24" x14ac:dyDescent="0.25">
      <c r="E8" s="29">
        <v>1</v>
      </c>
      <c r="F8" s="30"/>
      <c r="G8" s="31"/>
      <c r="H8" s="29" t="s">
        <v>37</v>
      </c>
      <c r="I8" s="30"/>
      <c r="J8" s="30"/>
      <c r="K8" s="30"/>
      <c r="L8" s="30"/>
      <c r="M8" s="30"/>
      <c r="N8" s="30"/>
      <c r="O8" s="30"/>
      <c r="P8" s="31"/>
      <c r="Q8" s="28" t="s">
        <v>38</v>
      </c>
      <c r="R8" s="28"/>
      <c r="S8" s="28"/>
      <c r="T8" s="28"/>
      <c r="U8" s="28"/>
      <c r="V8" s="28"/>
      <c r="W8" s="28"/>
      <c r="X8" s="28"/>
    </row>
    <row r="9" spans="5:24" x14ac:dyDescent="0.25">
      <c r="E9" s="29">
        <v>2</v>
      </c>
      <c r="F9" s="30"/>
      <c r="G9" s="31"/>
      <c r="H9" s="29" t="s">
        <v>33</v>
      </c>
      <c r="I9" s="30"/>
      <c r="J9" s="30"/>
      <c r="K9" s="30"/>
      <c r="L9" s="30"/>
      <c r="M9" s="30"/>
      <c r="N9" s="30"/>
      <c r="O9" s="30"/>
      <c r="P9" s="31"/>
      <c r="Q9" s="28" t="s">
        <v>34</v>
      </c>
      <c r="R9" s="28"/>
      <c r="S9" s="28"/>
      <c r="T9" s="28"/>
      <c r="U9" s="28"/>
      <c r="V9" s="28"/>
      <c r="W9" s="28"/>
      <c r="X9" s="28"/>
    </row>
    <row r="10" spans="5:24" x14ac:dyDescent="0.25">
      <c r="E10" s="29">
        <v>3</v>
      </c>
      <c r="F10" s="30"/>
      <c r="G10" s="31"/>
      <c r="H10" s="29" t="s">
        <v>35</v>
      </c>
      <c r="I10" s="30"/>
      <c r="J10" s="30"/>
      <c r="K10" s="30"/>
      <c r="L10" s="30"/>
      <c r="M10" s="30"/>
      <c r="N10" s="30"/>
      <c r="O10" s="30"/>
      <c r="P10" s="31"/>
      <c r="Q10" s="28" t="s">
        <v>36</v>
      </c>
      <c r="R10" s="28"/>
      <c r="S10" s="28"/>
      <c r="T10" s="28"/>
      <c r="U10" s="28"/>
      <c r="V10" s="28"/>
      <c r="W10" s="28"/>
      <c r="X10" s="28"/>
    </row>
  </sheetData>
  <mergeCells count="13">
    <mergeCell ref="E9:G9"/>
    <mergeCell ref="H9:P9"/>
    <mergeCell ref="Q9:X9"/>
    <mergeCell ref="E10:G10"/>
    <mergeCell ref="H10:P10"/>
    <mergeCell ref="Q10:X10"/>
    <mergeCell ref="E6:X6"/>
    <mergeCell ref="E7:G7"/>
    <mergeCell ref="H7:P7"/>
    <mergeCell ref="Q7:X7"/>
    <mergeCell ref="E8:G8"/>
    <mergeCell ref="H8:P8"/>
    <mergeCell ref="Q8:X8"/>
  </mergeCells>
  <pageMargins left="0.511811024" right="0.511811024" top="0.78740157499999996" bottom="0.78740157499999996" header="0.31496062000000002" footer="0.31496062000000002"/>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158C-C247-4585-AA56-1DA8C9302AB3}">
  <sheetPr>
    <pageSetUpPr fitToPage="1"/>
  </sheetPr>
  <dimension ref="D4:N16"/>
  <sheetViews>
    <sheetView workbookViewId="0">
      <selection activeCell="P18" sqref="P18"/>
    </sheetView>
  </sheetViews>
  <sheetFormatPr defaultRowHeight="15" x14ac:dyDescent="0.25"/>
  <cols>
    <col min="4" max="4" width="11.7109375" customWidth="1"/>
    <col min="8" max="8" width="10.7109375" bestFit="1" customWidth="1"/>
    <col min="11" max="11" width="12.140625" customWidth="1"/>
  </cols>
  <sheetData>
    <row r="4" spans="4:14" x14ac:dyDescent="0.25">
      <c r="D4" s="32" t="s">
        <v>32</v>
      </c>
      <c r="E4" s="32"/>
      <c r="F4" s="32"/>
      <c r="G4" s="32"/>
      <c r="H4" s="32"/>
      <c r="I4" s="32"/>
      <c r="J4" s="32"/>
      <c r="K4" s="32"/>
      <c r="L4" s="32"/>
      <c r="M4" s="32"/>
      <c r="N4" s="32"/>
    </row>
    <row r="5" spans="4:14" x14ac:dyDescent="0.25">
      <c r="D5" s="32" t="s">
        <v>17</v>
      </c>
      <c r="E5" s="33" t="s">
        <v>26</v>
      </c>
      <c r="F5" s="33"/>
      <c r="G5" s="33"/>
      <c r="H5" s="33" t="s">
        <v>11</v>
      </c>
      <c r="I5" s="33" t="s">
        <v>27</v>
      </c>
      <c r="J5" s="33" t="s">
        <v>28</v>
      </c>
      <c r="K5" s="32" t="s">
        <v>29</v>
      </c>
      <c r="L5" s="32"/>
      <c r="M5" s="32" t="s">
        <v>30</v>
      </c>
      <c r="N5" s="32"/>
    </row>
    <row r="6" spans="4:14" x14ac:dyDescent="0.25">
      <c r="D6" s="32"/>
      <c r="E6" s="33"/>
      <c r="F6" s="33"/>
      <c r="G6" s="33"/>
      <c r="H6" s="33"/>
      <c r="I6" s="33"/>
      <c r="J6" s="33"/>
      <c r="K6" s="32"/>
      <c r="L6" s="32"/>
      <c r="M6" s="32"/>
      <c r="N6" s="32"/>
    </row>
    <row r="7" spans="4:14" ht="44.25" customHeight="1" x14ac:dyDescent="0.25">
      <c r="D7" s="14">
        <v>1</v>
      </c>
      <c r="E7" s="14" t="s">
        <v>42</v>
      </c>
      <c r="F7" s="14"/>
      <c r="G7" s="14"/>
      <c r="H7" s="25" t="s">
        <v>43</v>
      </c>
      <c r="I7" s="25">
        <v>20</v>
      </c>
      <c r="J7" s="25" t="s">
        <v>31</v>
      </c>
      <c r="K7" s="26">
        <v>501566.67</v>
      </c>
      <c r="L7" s="26"/>
      <c r="M7" s="26">
        <f>(I7*K7)</f>
        <v>10031333.4</v>
      </c>
      <c r="N7" s="26"/>
    </row>
    <row r="8" spans="4:14" ht="31.5" customHeight="1" x14ac:dyDescent="0.25">
      <c r="D8" s="14"/>
      <c r="E8" s="14"/>
      <c r="F8" s="14"/>
      <c r="G8" s="14"/>
      <c r="H8" s="25"/>
      <c r="I8" s="25"/>
      <c r="J8" s="25"/>
      <c r="K8" s="26"/>
      <c r="L8" s="26"/>
      <c r="M8" s="26"/>
      <c r="N8" s="26"/>
    </row>
    <row r="9" spans="4:14" ht="40.5" customHeight="1" x14ac:dyDescent="0.25">
      <c r="D9" s="14">
        <v>2</v>
      </c>
      <c r="E9" s="14" t="s">
        <v>44</v>
      </c>
      <c r="F9" s="14"/>
      <c r="G9" s="14"/>
      <c r="H9" s="25" t="s">
        <v>43</v>
      </c>
      <c r="I9" s="25">
        <v>30</v>
      </c>
      <c r="J9" s="25" t="s">
        <v>31</v>
      </c>
      <c r="K9" s="26">
        <v>668950</v>
      </c>
      <c r="L9" s="26"/>
      <c r="M9" s="26">
        <f t="shared" ref="M9" si="0">I9*K9</f>
        <v>20068500</v>
      </c>
      <c r="N9" s="26"/>
    </row>
    <row r="10" spans="4:14" ht="33.75" customHeight="1" x14ac:dyDescent="0.25">
      <c r="D10" s="14"/>
      <c r="E10" s="14"/>
      <c r="F10" s="14"/>
      <c r="G10" s="14"/>
      <c r="H10" s="25"/>
      <c r="I10" s="25"/>
      <c r="J10" s="25"/>
      <c r="K10" s="26"/>
      <c r="L10" s="26"/>
      <c r="M10" s="26"/>
      <c r="N10" s="26"/>
    </row>
    <row r="11" spans="4:14" ht="35.25" customHeight="1" x14ac:dyDescent="0.25">
      <c r="D11" s="14">
        <v>3</v>
      </c>
      <c r="E11" s="14" t="s">
        <v>47</v>
      </c>
      <c r="F11" s="14"/>
      <c r="G11" s="14"/>
      <c r="H11" s="25" t="s">
        <v>16</v>
      </c>
      <c r="I11" s="25">
        <v>20</v>
      </c>
      <c r="J11" s="25" t="s">
        <v>31</v>
      </c>
      <c r="K11" s="26">
        <v>541800</v>
      </c>
      <c r="L11" s="26"/>
      <c r="M11" s="26">
        <f t="shared" ref="M11" si="1">I11*K11</f>
        <v>10836000</v>
      </c>
      <c r="N11" s="26"/>
    </row>
    <row r="12" spans="4:14" ht="33.75" customHeight="1" x14ac:dyDescent="0.25">
      <c r="D12" s="14"/>
      <c r="E12" s="14"/>
      <c r="F12" s="14"/>
      <c r="G12" s="14"/>
      <c r="H12" s="25"/>
      <c r="I12" s="25"/>
      <c r="J12" s="25"/>
      <c r="K12" s="26"/>
      <c r="L12" s="26"/>
      <c r="M12" s="26"/>
      <c r="N12" s="26"/>
    </row>
    <row r="13" spans="4:14" ht="36.75" customHeight="1" x14ac:dyDescent="0.25">
      <c r="D13" s="14">
        <v>4</v>
      </c>
      <c r="E13" s="14" t="s">
        <v>50</v>
      </c>
      <c r="F13" s="14"/>
      <c r="G13" s="14"/>
      <c r="H13" s="25" t="s">
        <v>16</v>
      </c>
      <c r="I13" s="25">
        <v>20</v>
      </c>
      <c r="J13" s="25" t="s">
        <v>31</v>
      </c>
      <c r="K13" s="26">
        <v>621766.67000000004</v>
      </c>
      <c r="L13" s="26"/>
      <c r="M13" s="26">
        <f t="shared" ref="M13" si="2">I13*K13</f>
        <v>12435333.4</v>
      </c>
      <c r="N13" s="26"/>
    </row>
    <row r="14" spans="4:14" ht="36" customHeight="1" x14ac:dyDescent="0.25">
      <c r="D14" s="14"/>
      <c r="E14" s="14"/>
      <c r="F14" s="14"/>
      <c r="G14" s="14"/>
      <c r="H14" s="25"/>
      <c r="I14" s="25"/>
      <c r="J14" s="25"/>
      <c r="K14" s="26"/>
      <c r="L14" s="26"/>
      <c r="M14" s="26"/>
      <c r="N14" s="26"/>
    </row>
    <row r="15" spans="4:14" x14ac:dyDescent="0.25">
      <c r="H15" s="8"/>
      <c r="I15" s="8"/>
      <c r="J15" s="8"/>
      <c r="K15" s="25" t="s">
        <v>49</v>
      </c>
      <c r="L15" s="25"/>
      <c r="M15" s="26">
        <f>SUM(M7:N14)</f>
        <v>53371166.799999997</v>
      </c>
      <c r="N15" s="26"/>
    </row>
    <row r="16" spans="4:14" x14ac:dyDescent="0.25">
      <c r="H16" s="8"/>
      <c r="I16" s="8"/>
      <c r="J16" s="8"/>
      <c r="K16" s="25"/>
      <c r="L16" s="25"/>
      <c r="M16" s="26"/>
      <c r="N16" s="26"/>
    </row>
  </sheetData>
  <mergeCells count="38">
    <mergeCell ref="M7:N8"/>
    <mergeCell ref="D7:D8"/>
    <mergeCell ref="E7:G8"/>
    <mergeCell ref="H7:H8"/>
    <mergeCell ref="I7:I8"/>
    <mergeCell ref="J7:J8"/>
    <mergeCell ref="K7:L8"/>
    <mergeCell ref="D4:N4"/>
    <mergeCell ref="D5:D6"/>
    <mergeCell ref="E5:G6"/>
    <mergeCell ref="H5:H6"/>
    <mergeCell ref="I5:I6"/>
    <mergeCell ref="J5:J6"/>
    <mergeCell ref="K5:L6"/>
    <mergeCell ref="M5:N6"/>
    <mergeCell ref="D9:D10"/>
    <mergeCell ref="D11:D12"/>
    <mergeCell ref="D13:D14"/>
    <mergeCell ref="E9:G10"/>
    <mergeCell ref="E11:G12"/>
    <mergeCell ref="E13:G14"/>
    <mergeCell ref="H9:H10"/>
    <mergeCell ref="H11:H12"/>
    <mergeCell ref="H13:H14"/>
    <mergeCell ref="I9:I10"/>
    <mergeCell ref="I11:I12"/>
    <mergeCell ref="I13:I14"/>
    <mergeCell ref="J9:J10"/>
    <mergeCell ref="J11:J12"/>
    <mergeCell ref="J13:J14"/>
    <mergeCell ref="K9:L10"/>
    <mergeCell ref="K11:L12"/>
    <mergeCell ref="K13:L14"/>
    <mergeCell ref="M9:N10"/>
    <mergeCell ref="M11:N12"/>
    <mergeCell ref="M13:N14"/>
    <mergeCell ref="K15:L16"/>
    <mergeCell ref="M15:N16"/>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2AC09-0469-4D9F-BBF8-8DBD6C73C69E}">
  <sheetPr>
    <pageSetUpPr fitToPage="1"/>
  </sheetPr>
  <dimension ref="G5:M16"/>
  <sheetViews>
    <sheetView workbookViewId="0">
      <selection activeCell="N5" sqref="N5"/>
    </sheetView>
  </sheetViews>
  <sheetFormatPr defaultRowHeight="15" x14ac:dyDescent="0.25"/>
  <sheetData>
    <row r="5" spans="7:13" x14ac:dyDescent="0.25">
      <c r="G5" s="14" t="s">
        <v>39</v>
      </c>
      <c r="H5" s="14"/>
      <c r="I5" s="14"/>
      <c r="J5" s="14"/>
      <c r="K5" s="14"/>
      <c r="L5" s="14"/>
      <c r="M5" s="14"/>
    </row>
    <row r="6" spans="7:13" x14ac:dyDescent="0.25">
      <c r="G6" s="14"/>
      <c r="H6" s="14"/>
      <c r="I6" s="14"/>
      <c r="J6" s="14"/>
      <c r="K6" s="14"/>
      <c r="L6" s="14"/>
      <c r="M6" s="14"/>
    </row>
    <row r="7" spans="7:13" ht="28.5" customHeight="1" x14ac:dyDescent="0.25">
      <c r="G7" s="14" t="s">
        <v>17</v>
      </c>
      <c r="H7" s="14" t="s">
        <v>11</v>
      </c>
      <c r="I7" s="14" t="s">
        <v>40</v>
      </c>
      <c r="J7" s="14"/>
      <c r="K7" s="14" t="s">
        <v>51</v>
      </c>
      <c r="L7" s="14"/>
      <c r="M7" s="14"/>
    </row>
    <row r="8" spans="7:13" ht="15" customHeight="1" x14ac:dyDescent="0.25">
      <c r="G8" s="14"/>
      <c r="H8" s="14"/>
      <c r="I8" s="14"/>
      <c r="J8" s="14"/>
      <c r="K8" s="5">
        <v>44562</v>
      </c>
      <c r="L8" s="5">
        <v>44593</v>
      </c>
      <c r="M8" s="5">
        <v>44621</v>
      </c>
    </row>
    <row r="9" spans="7:13" x14ac:dyDescent="0.25">
      <c r="G9" s="14" t="s">
        <v>61</v>
      </c>
      <c r="H9" s="14" t="s">
        <v>43</v>
      </c>
      <c r="I9" s="14">
        <v>20</v>
      </c>
      <c r="J9" s="14"/>
      <c r="K9" s="35">
        <v>0.5</v>
      </c>
      <c r="L9" s="35">
        <v>0.25</v>
      </c>
      <c r="M9" s="35">
        <v>0.25</v>
      </c>
    </row>
    <row r="10" spans="7:13" x14ac:dyDescent="0.25">
      <c r="G10" s="14"/>
      <c r="H10" s="14"/>
      <c r="I10" s="14"/>
      <c r="J10" s="14"/>
      <c r="K10" s="14"/>
      <c r="L10" s="14"/>
      <c r="M10" s="14"/>
    </row>
    <row r="11" spans="7:13" x14ac:dyDescent="0.25">
      <c r="G11" s="14" t="s">
        <v>62</v>
      </c>
      <c r="H11" s="14"/>
      <c r="I11" s="14">
        <v>30</v>
      </c>
      <c r="J11" s="14"/>
      <c r="K11" s="34">
        <v>0.5</v>
      </c>
      <c r="L11" s="34">
        <v>0.3</v>
      </c>
      <c r="M11" s="34">
        <v>0.2</v>
      </c>
    </row>
    <row r="12" spans="7:13" x14ac:dyDescent="0.25">
      <c r="G12" s="14"/>
      <c r="H12" s="14"/>
      <c r="I12" s="14"/>
      <c r="J12" s="14"/>
      <c r="K12" s="34"/>
      <c r="L12" s="34"/>
      <c r="M12" s="34"/>
    </row>
    <row r="13" spans="7:13" x14ac:dyDescent="0.25">
      <c r="G13" s="14" t="s">
        <v>63</v>
      </c>
      <c r="H13" s="14" t="s">
        <v>52</v>
      </c>
      <c r="I13" s="14">
        <v>20</v>
      </c>
      <c r="J13" s="14"/>
      <c r="K13" s="34">
        <v>0.25</v>
      </c>
      <c r="L13" s="34">
        <v>0.5</v>
      </c>
      <c r="M13" s="34">
        <v>0.25</v>
      </c>
    </row>
    <row r="14" spans="7:13" x14ac:dyDescent="0.25">
      <c r="G14" s="14"/>
      <c r="H14" s="14"/>
      <c r="I14" s="14"/>
      <c r="J14" s="14"/>
      <c r="K14" s="34"/>
      <c r="L14" s="34"/>
      <c r="M14" s="34"/>
    </row>
    <row r="15" spans="7:13" x14ac:dyDescent="0.25">
      <c r="G15" s="14" t="s">
        <v>64</v>
      </c>
      <c r="H15" s="14"/>
      <c r="I15" s="14">
        <v>20</v>
      </c>
      <c r="J15" s="14"/>
      <c r="K15" s="34">
        <v>0</v>
      </c>
      <c r="L15" s="34">
        <v>0.25</v>
      </c>
      <c r="M15" s="34">
        <v>0.75</v>
      </c>
    </row>
    <row r="16" spans="7:13" x14ac:dyDescent="0.25">
      <c r="G16" s="14"/>
      <c r="H16" s="14"/>
      <c r="I16" s="14"/>
      <c r="J16" s="14"/>
      <c r="K16" s="34"/>
      <c r="L16" s="34"/>
      <c r="M16" s="34"/>
    </row>
  </sheetData>
  <mergeCells count="27">
    <mergeCell ref="G5:M6"/>
    <mergeCell ref="K9:K10"/>
    <mergeCell ref="K11:K12"/>
    <mergeCell ref="G7:G8"/>
    <mergeCell ref="H7:H8"/>
    <mergeCell ref="I7:J8"/>
    <mergeCell ref="K7:M7"/>
    <mergeCell ref="G9:G10"/>
    <mergeCell ref="G11:G12"/>
    <mergeCell ref="H9:H12"/>
    <mergeCell ref="I9:J10"/>
    <mergeCell ref="I11:J12"/>
    <mergeCell ref="L11:L12"/>
    <mergeCell ref="M11:M12"/>
    <mergeCell ref="L9:L10"/>
    <mergeCell ref="M9:M10"/>
    <mergeCell ref="G13:G14"/>
    <mergeCell ref="G15:G16"/>
    <mergeCell ref="H13:H16"/>
    <mergeCell ref="I13:J14"/>
    <mergeCell ref="I15:J16"/>
    <mergeCell ref="K13:K14"/>
    <mergeCell ref="L13:L14"/>
    <mergeCell ref="M13:M14"/>
    <mergeCell ref="K15:K16"/>
    <mergeCell ref="L15:L16"/>
    <mergeCell ref="M15:M16"/>
  </mergeCells>
  <phoneticPr fontId="4" type="noConversion"/>
  <pageMargins left="1" right="1" top="1" bottom="1" header="0.5" footer="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46C91-7A00-42EF-AF96-4DFC48317AD6}">
  <dimension ref="D4:L32"/>
  <sheetViews>
    <sheetView workbookViewId="0">
      <selection activeCell="O22" sqref="O22"/>
    </sheetView>
  </sheetViews>
  <sheetFormatPr defaultRowHeight="15" x14ac:dyDescent="0.25"/>
  <sheetData>
    <row r="4" spans="4:12" x14ac:dyDescent="0.25">
      <c r="D4" s="33" t="s">
        <v>65</v>
      </c>
      <c r="E4" s="33"/>
      <c r="F4" s="33"/>
      <c r="G4" s="33"/>
      <c r="H4" s="33"/>
      <c r="I4" s="33"/>
      <c r="J4" s="33"/>
      <c r="K4" s="33"/>
      <c r="L4" s="33"/>
    </row>
    <row r="5" spans="4:12" x14ac:dyDescent="0.25">
      <c r="D5" s="33" t="s">
        <v>8</v>
      </c>
      <c r="E5" s="33" t="s">
        <v>66</v>
      </c>
      <c r="F5" s="33"/>
      <c r="G5" s="33" t="s">
        <v>67</v>
      </c>
      <c r="H5" s="33"/>
      <c r="I5" s="33" t="s">
        <v>3</v>
      </c>
      <c r="J5" s="33"/>
      <c r="K5" s="33" t="s">
        <v>4</v>
      </c>
      <c r="L5" s="33"/>
    </row>
    <row r="6" spans="4:12" x14ac:dyDescent="0.25">
      <c r="D6" s="33"/>
      <c r="E6" s="33"/>
      <c r="F6" s="33"/>
      <c r="G6" s="33"/>
      <c r="H6" s="33"/>
      <c r="I6" s="33"/>
      <c r="J6" s="33"/>
      <c r="K6" s="33"/>
      <c r="L6" s="33"/>
    </row>
    <row r="7" spans="4:12" x14ac:dyDescent="0.25">
      <c r="D7" s="7">
        <v>1</v>
      </c>
      <c r="E7" s="25"/>
      <c r="F7" s="25"/>
      <c r="G7" s="25"/>
      <c r="H7" s="25"/>
      <c r="I7" s="25"/>
      <c r="J7" s="25"/>
      <c r="K7" s="25"/>
      <c r="L7" s="25"/>
    </row>
    <row r="8" spans="4:12" x14ac:dyDescent="0.25">
      <c r="D8" s="7">
        <v>2</v>
      </c>
      <c r="E8" s="25"/>
      <c r="F8" s="25"/>
      <c r="G8" s="25"/>
      <c r="H8" s="25"/>
      <c r="I8" s="25"/>
      <c r="J8" s="25"/>
      <c r="K8" s="25"/>
      <c r="L8" s="25"/>
    </row>
    <row r="9" spans="4:12" x14ac:dyDescent="0.25">
      <c r="D9" s="7">
        <v>3</v>
      </c>
      <c r="E9" s="25"/>
      <c r="F9" s="25"/>
      <c r="G9" s="25"/>
      <c r="H9" s="25"/>
      <c r="I9" s="25"/>
      <c r="J9" s="25"/>
      <c r="K9" s="25"/>
      <c r="L9" s="25"/>
    </row>
    <row r="10" spans="4:12" x14ac:dyDescent="0.25">
      <c r="D10" s="7">
        <v>4</v>
      </c>
      <c r="E10" s="25"/>
      <c r="F10" s="25"/>
      <c r="G10" s="25"/>
      <c r="H10" s="25"/>
      <c r="I10" s="25"/>
      <c r="J10" s="25"/>
      <c r="K10" s="25"/>
      <c r="L10" s="25"/>
    </row>
    <row r="11" spans="4:12" x14ac:dyDescent="0.25">
      <c r="D11" s="7">
        <v>5</v>
      </c>
      <c r="E11" s="25"/>
      <c r="F11" s="25"/>
      <c r="G11" s="25"/>
      <c r="H11" s="25"/>
      <c r="I11" s="25"/>
      <c r="J11" s="25"/>
      <c r="K11" s="25"/>
      <c r="L11" s="25"/>
    </row>
    <row r="12" spans="4:12" x14ac:dyDescent="0.25">
      <c r="D12" s="7">
        <v>6</v>
      </c>
      <c r="E12" s="25"/>
      <c r="F12" s="25"/>
      <c r="G12" s="25"/>
      <c r="H12" s="25"/>
      <c r="I12" s="25"/>
      <c r="J12" s="25"/>
      <c r="K12" s="25"/>
      <c r="L12" s="25"/>
    </row>
    <row r="13" spans="4:12" x14ac:dyDescent="0.25">
      <c r="D13" s="7">
        <v>7</v>
      </c>
      <c r="E13" s="25"/>
      <c r="F13" s="25"/>
      <c r="G13" s="25"/>
      <c r="H13" s="25"/>
      <c r="I13" s="25"/>
      <c r="J13" s="25"/>
      <c r="K13" s="25"/>
      <c r="L13" s="25"/>
    </row>
    <row r="14" spans="4:12" x14ac:dyDescent="0.25">
      <c r="D14" s="7">
        <v>8</v>
      </c>
      <c r="E14" s="25"/>
      <c r="F14" s="25"/>
      <c r="G14" s="25"/>
      <c r="H14" s="25"/>
      <c r="I14" s="25"/>
      <c r="J14" s="25"/>
      <c r="K14" s="25"/>
      <c r="L14" s="25"/>
    </row>
    <row r="15" spans="4:12" x14ac:dyDescent="0.25">
      <c r="D15" s="7">
        <v>9</v>
      </c>
      <c r="E15" s="25"/>
      <c r="F15" s="25"/>
      <c r="G15" s="25"/>
      <c r="H15" s="25"/>
      <c r="I15" s="25"/>
      <c r="J15" s="25"/>
      <c r="K15" s="25"/>
      <c r="L15" s="25"/>
    </row>
    <row r="16" spans="4:12" x14ac:dyDescent="0.25">
      <c r="D16" s="7">
        <v>10</v>
      </c>
      <c r="E16" s="25"/>
      <c r="F16" s="25"/>
      <c r="G16" s="25"/>
      <c r="H16" s="25"/>
      <c r="I16" s="25"/>
      <c r="J16" s="25"/>
      <c r="K16" s="25"/>
      <c r="L16" s="25"/>
    </row>
    <row r="17" spans="4:12" x14ac:dyDescent="0.25">
      <c r="D17" s="7">
        <v>11</v>
      </c>
      <c r="E17" s="25"/>
      <c r="F17" s="25"/>
      <c r="G17" s="25"/>
      <c r="H17" s="25"/>
      <c r="I17" s="25"/>
      <c r="J17" s="25"/>
      <c r="K17" s="25"/>
      <c r="L17" s="25"/>
    </row>
    <row r="18" spans="4:12" x14ac:dyDescent="0.25">
      <c r="D18" s="7">
        <v>12</v>
      </c>
      <c r="E18" s="25"/>
      <c r="F18" s="25"/>
      <c r="G18" s="25"/>
      <c r="H18" s="25"/>
      <c r="I18" s="25"/>
      <c r="J18" s="25"/>
      <c r="K18" s="25"/>
      <c r="L18" s="25"/>
    </row>
    <row r="19" spans="4:12" x14ac:dyDescent="0.25">
      <c r="D19" s="7">
        <v>13</v>
      </c>
      <c r="E19" s="25"/>
      <c r="F19" s="25"/>
      <c r="G19" s="25"/>
      <c r="H19" s="25"/>
      <c r="I19" s="25"/>
      <c r="J19" s="25"/>
      <c r="K19" s="25"/>
      <c r="L19" s="25"/>
    </row>
    <row r="20" spans="4:12" x14ac:dyDescent="0.25">
      <c r="D20" s="7">
        <v>14</v>
      </c>
      <c r="E20" s="25"/>
      <c r="F20" s="25"/>
      <c r="G20" s="25"/>
      <c r="H20" s="25"/>
      <c r="I20" s="25"/>
      <c r="J20" s="25"/>
      <c r="K20" s="25"/>
      <c r="L20" s="25"/>
    </row>
    <row r="21" spans="4:12" x14ac:dyDescent="0.25">
      <c r="D21" s="7">
        <v>15</v>
      </c>
      <c r="E21" s="25"/>
      <c r="F21" s="25"/>
      <c r="G21" s="25"/>
      <c r="H21" s="25"/>
      <c r="I21" s="25"/>
      <c r="J21" s="25"/>
      <c r="K21" s="25"/>
      <c r="L21" s="25"/>
    </row>
    <row r="22" spans="4:12" x14ac:dyDescent="0.25">
      <c r="D22" s="7">
        <v>16</v>
      </c>
      <c r="E22" s="25"/>
      <c r="F22" s="25"/>
      <c r="G22" s="25"/>
      <c r="H22" s="25"/>
      <c r="I22" s="25"/>
      <c r="J22" s="25"/>
      <c r="K22" s="25"/>
      <c r="L22" s="25"/>
    </row>
    <row r="23" spans="4:12" x14ac:dyDescent="0.25">
      <c r="D23" s="7">
        <v>17</v>
      </c>
      <c r="E23" s="25"/>
      <c r="F23" s="25"/>
      <c r="G23" s="25"/>
      <c r="H23" s="25"/>
      <c r="I23" s="25"/>
      <c r="J23" s="25"/>
      <c r="K23" s="25"/>
      <c r="L23" s="25"/>
    </row>
    <row r="24" spans="4:12" x14ac:dyDescent="0.25">
      <c r="D24" s="7">
        <v>18</v>
      </c>
      <c r="E24" s="25"/>
      <c r="F24" s="25"/>
      <c r="G24" s="25"/>
      <c r="H24" s="25"/>
      <c r="I24" s="25"/>
      <c r="J24" s="25"/>
      <c r="K24" s="25"/>
      <c r="L24" s="25"/>
    </row>
    <row r="25" spans="4:12" x14ac:dyDescent="0.25">
      <c r="D25" s="7">
        <v>19</v>
      </c>
      <c r="E25" s="25"/>
      <c r="F25" s="25"/>
      <c r="G25" s="25"/>
      <c r="H25" s="25"/>
      <c r="I25" s="25"/>
      <c r="J25" s="25"/>
      <c r="K25" s="25"/>
      <c r="L25" s="25"/>
    </row>
    <row r="26" spans="4:12" x14ac:dyDescent="0.25">
      <c r="D26" s="7">
        <v>20</v>
      </c>
      <c r="E26" s="25"/>
      <c r="F26" s="25"/>
      <c r="G26" s="25"/>
      <c r="H26" s="25"/>
      <c r="I26" s="25"/>
      <c r="J26" s="25"/>
      <c r="K26" s="25"/>
      <c r="L26" s="25"/>
    </row>
    <row r="27" spans="4:12" x14ac:dyDescent="0.25">
      <c r="D27" s="8"/>
      <c r="E27" s="8"/>
      <c r="F27" s="8"/>
      <c r="G27" s="8"/>
      <c r="H27" s="8"/>
      <c r="I27" s="8"/>
      <c r="J27" s="8"/>
      <c r="K27" s="8"/>
      <c r="L27" s="8"/>
    </row>
    <row r="28" spans="4:12" x14ac:dyDescent="0.25">
      <c r="D28" s="8"/>
      <c r="E28" s="8"/>
      <c r="F28" s="8"/>
      <c r="G28" s="8"/>
      <c r="H28" s="8"/>
      <c r="I28" s="8"/>
      <c r="J28" s="8"/>
      <c r="K28" s="8"/>
      <c r="L28" s="8"/>
    </row>
    <row r="29" spans="4:12" x14ac:dyDescent="0.25">
      <c r="D29" s="40" t="s">
        <v>68</v>
      </c>
      <c r="E29" s="40"/>
      <c r="F29" s="40"/>
      <c r="G29" s="40"/>
      <c r="H29" s="40"/>
      <c r="I29" s="40"/>
      <c r="J29" s="40"/>
      <c r="K29" s="40"/>
      <c r="L29" s="40"/>
    </row>
    <row r="30" spans="4:12" x14ac:dyDescent="0.25">
      <c r="D30" s="40"/>
      <c r="E30" s="40"/>
      <c r="F30" s="40"/>
      <c r="G30" s="40"/>
      <c r="H30" s="40"/>
      <c r="I30" s="40"/>
      <c r="J30" s="40"/>
      <c r="K30" s="40"/>
      <c r="L30" s="40"/>
    </row>
    <row r="31" spans="4:12" x14ac:dyDescent="0.25">
      <c r="D31" s="40"/>
      <c r="E31" s="40"/>
      <c r="F31" s="40"/>
      <c r="G31" s="40"/>
      <c r="H31" s="40"/>
      <c r="I31" s="40"/>
      <c r="J31" s="40"/>
      <c r="K31" s="40"/>
      <c r="L31" s="40"/>
    </row>
    <row r="32" spans="4:12" x14ac:dyDescent="0.25">
      <c r="D32" s="40"/>
      <c r="E32" s="40"/>
      <c r="F32" s="40"/>
      <c r="G32" s="40"/>
      <c r="H32" s="40"/>
      <c r="I32" s="40"/>
      <c r="J32" s="40"/>
      <c r="K32" s="40"/>
      <c r="L32" s="40"/>
    </row>
  </sheetData>
  <mergeCells count="87">
    <mergeCell ref="G26:H26"/>
    <mergeCell ref="I26:J26"/>
    <mergeCell ref="K26:L26"/>
    <mergeCell ref="D29:L32"/>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G14:H14"/>
    <mergeCell ref="I14:J14"/>
    <mergeCell ref="K14:L14"/>
    <mergeCell ref="G15:H15"/>
    <mergeCell ref="I15:J15"/>
    <mergeCell ref="K15:L15"/>
    <mergeCell ref="G12:H12"/>
    <mergeCell ref="I12:J12"/>
    <mergeCell ref="K12:L12"/>
    <mergeCell ref="G13:H13"/>
    <mergeCell ref="I13:J13"/>
    <mergeCell ref="K13:L13"/>
    <mergeCell ref="G10:H10"/>
    <mergeCell ref="I10:J10"/>
    <mergeCell ref="K10:L10"/>
    <mergeCell ref="G11:H11"/>
    <mergeCell ref="I11:J11"/>
    <mergeCell ref="K11:L11"/>
    <mergeCell ref="E26:F26"/>
    <mergeCell ref="G7:H7"/>
    <mergeCell ref="I7:J7"/>
    <mergeCell ref="K7:L7"/>
    <mergeCell ref="G8:H8"/>
    <mergeCell ref="I8:J8"/>
    <mergeCell ref="K8:L8"/>
    <mergeCell ref="G9:H9"/>
    <mergeCell ref="I9:J9"/>
    <mergeCell ref="K9:L9"/>
    <mergeCell ref="E20:F20"/>
    <mergeCell ref="E21:F21"/>
    <mergeCell ref="E22:F22"/>
    <mergeCell ref="E23:F23"/>
    <mergeCell ref="E24:F24"/>
    <mergeCell ref="E25:F25"/>
    <mergeCell ref="E14:F14"/>
    <mergeCell ref="E15:F15"/>
    <mergeCell ref="E16:F16"/>
    <mergeCell ref="E17:F17"/>
    <mergeCell ref="E18:F18"/>
    <mergeCell ref="E19:F19"/>
    <mergeCell ref="E8:F8"/>
    <mergeCell ref="E9:F9"/>
    <mergeCell ref="E10:F10"/>
    <mergeCell ref="E11:F11"/>
    <mergeCell ref="E12:F12"/>
    <mergeCell ref="E13:F13"/>
    <mergeCell ref="G5:H6"/>
    <mergeCell ref="I5:J6"/>
    <mergeCell ref="D4:L4"/>
    <mergeCell ref="K5:L6"/>
    <mergeCell ref="E7:F7"/>
    <mergeCell ref="D5:D6"/>
    <mergeCell ref="E5:F6"/>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Escopo de Fornecimento e Preços</vt:lpstr>
      <vt:lpstr>Anexo II - Planilha de Escopo</vt:lpstr>
      <vt:lpstr>Verificação de Preços Orçados</vt:lpstr>
      <vt:lpstr>Empresas Cotadas</vt:lpstr>
      <vt:lpstr>Planilha Resumo</vt:lpstr>
      <vt:lpstr>Cronograma Físico e Financeiro</vt:lpstr>
      <vt:lpstr>Modelo de Planilha de Preços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Thiago Cedraz</dc:creator>
  <cp:lastModifiedBy>Thiago Cedraz</cp:lastModifiedBy>
  <cp:lastPrinted>2021-11-26T12:49:47Z</cp:lastPrinted>
  <dcterms:created xsi:type="dcterms:W3CDTF">2021-08-31T18:20:09Z</dcterms:created>
  <dcterms:modified xsi:type="dcterms:W3CDTF">2021-11-28T01:22:24Z</dcterms:modified>
</cp:coreProperties>
</file>