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ássio\OBRAS\01-2021 - Fornecimento de CAP - PREGÃO\"/>
    </mc:Choice>
  </mc:AlternateContent>
  <xr:revisionPtr revIDLastSave="0" documentId="13_ncr:1_{E2740783-60E2-4706-A038-492B49A1BAB4}" xr6:coauthVersionLast="47" xr6:coauthVersionMax="47" xr10:uidLastSave="{00000000-0000-0000-0000-000000000000}"/>
  <bookViews>
    <workbookView xWindow="-120" yWindow="-120" windowWidth="29040" windowHeight="15840" xr2:uid="{7D3A2919-3BDE-44C2-A70B-F35DB512BA83}"/>
  </bookViews>
  <sheets>
    <sheet name="Anexo II TR - Escopo + qtd" sheetId="5" r:id="rId1"/>
    <sheet name="Anexo VI TR - Cronograma" sheetId="10" r:id="rId2"/>
    <sheet name="ANALISE DE COTAÇÕES E PAINEL" sheetId="12" r:id="rId3"/>
    <sheet name="QUANTITATIVOS" sheetId="11" r:id="rId4"/>
    <sheet name="Empresas Cotadas" sheetId="4" r:id="rId5"/>
  </sheets>
  <definedNames>
    <definedName name="_xlnm.Print_Area" localSheetId="2">'ANALISE DE COTAÇÕES E PAINEL'!$B$1:$M$21</definedName>
    <definedName name="_xlnm.Print_Area" localSheetId="0">'Anexo II TR - Escopo + qtd'!$B$1:$I$9</definedName>
    <definedName name="_xlnm.Print_Area" localSheetId="1">'Anexo VI TR - Cronograma'!$B$1:$I$9</definedName>
    <definedName name="_xlnm.Print_Area" localSheetId="4">'Empresas Cotadas'!$D$1:$F$6</definedName>
    <definedName name="_xlnm.Print_Area" localSheetId="3">QUANTITATIVOS!$B$1:$J$22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L20" i="12"/>
  <c r="M16" i="12"/>
  <c r="L16" i="12"/>
  <c r="H16" i="12"/>
  <c r="G16" i="12"/>
  <c r="M20" i="12"/>
  <c r="H8" i="12" l="1"/>
  <c r="G8" i="5"/>
  <c r="G8" i="10"/>
  <c r="H8" i="10" l="1"/>
  <c r="I9" i="10" s="1"/>
  <c r="H8" i="5"/>
  <c r="H9" i="5" s="1"/>
</calcChain>
</file>

<file path=xl/sharedStrings.xml><?xml version="1.0" encoding="utf-8"?>
<sst xmlns="http://schemas.openxmlformats.org/spreadsheetml/2006/main" count="96" uniqueCount="55">
  <si>
    <t>Valor Unitário</t>
  </si>
  <si>
    <t>Valor Total</t>
  </si>
  <si>
    <t>Empresa 01</t>
  </si>
  <si>
    <t>Empresa 02</t>
  </si>
  <si>
    <t>Empresa 03</t>
  </si>
  <si>
    <t>Item</t>
  </si>
  <si>
    <t>Objeto</t>
  </si>
  <si>
    <t>CATMAT</t>
  </si>
  <si>
    <t>Mediana</t>
  </si>
  <si>
    <t>ITEM</t>
  </si>
  <si>
    <t>Relação de Empresas Cotadas</t>
  </si>
  <si>
    <t>Número de Ordem</t>
  </si>
  <si>
    <t>Empresas Cotadas</t>
  </si>
  <si>
    <t>CNPJ</t>
  </si>
  <si>
    <t>QTD.</t>
  </si>
  <si>
    <t>UNID.</t>
  </si>
  <si>
    <t>Unidade</t>
  </si>
  <si>
    <t>Quantidade</t>
  </si>
  <si>
    <t>toneladas</t>
  </si>
  <si>
    <t>BRASQUIMICA - PRODUTOS QUIMICOS LTDA</t>
  </si>
  <si>
    <t>06.133.273/0001-90</t>
  </si>
  <si>
    <t>00.472.805/0001-38</t>
  </si>
  <si>
    <t>TRACADO CONSTRUCOES E SERVICOS LTDA</t>
  </si>
  <si>
    <t>t</t>
  </si>
  <si>
    <t>BETUME. Cimento Asfáltico de Petróleo (CAP) 50/70. Incluso transporte</t>
  </si>
  <si>
    <t>Média</t>
  </si>
  <si>
    <t>PROGRAMAÇÃO DE RECEBIMENTO</t>
  </si>
  <si>
    <t>PREÇO UNITÁRIO</t>
  </si>
  <si>
    <t>MEDIÇÃO PREVISTA</t>
  </si>
  <si>
    <t>PREÇO TOTAL POR ITEM</t>
  </si>
  <si>
    <t>VALOR TOTAL DO CERTAME</t>
  </si>
  <si>
    <t>ANEXO VI TR - CRONOGRAMA FÍSICO-FINANCEIRO DOS FORNECIMENTOS DA LICITAÇÃO</t>
  </si>
  <si>
    <t>COTAÇÃO DE PREÇOS C/ FORNECEDORES</t>
  </si>
  <si>
    <t>DESCRIÇÃO</t>
  </si>
  <si>
    <t>ANÁLISE SINAPI/ORSE/SICRO3</t>
  </si>
  <si>
    <t>COD</t>
  </si>
  <si>
    <t>Preço SINAPI</t>
  </si>
  <si>
    <t>Data Base</t>
  </si>
  <si>
    <t>TIPO</t>
  </si>
  <si>
    <t>INSUMO</t>
  </si>
  <si>
    <t>-</t>
  </si>
  <si>
    <t>CIMENTO ASFALTICO DE PETROLEO A GRANEL (CAP) 50/70 (COLETADO CAIXA NA ANP ACRESCIDO DE ICMS)</t>
  </si>
  <si>
    <t>41899 / SINAPI</t>
  </si>
  <si>
    <t>UASG 987493
00067/2021
10/2021</t>
  </si>
  <si>
    <t>UASG 160106
00041/2021
11/2021</t>
  </si>
  <si>
    <t>UASG 980595
00053/2021
10/2021</t>
  </si>
  <si>
    <t>OPÇÃO PELA NÃO UTILIZAÇÃO DAS ATAS ACIMA POR SE TRATAREM DE FORNECIMENTOS PARA A REGIÃO SUDESTE, NORTE E SUL, NÃO REFLETINDO CORRETAMENTE OS PREÇOS REGIONAIS (NORDESTE/ALAGOAS)</t>
  </si>
  <si>
    <t>ANÁLISE PAINEL DE PREÇOS</t>
  </si>
  <si>
    <t>RESULTADO: COTAÇÃO E PAINEL DE PREÇOS</t>
  </si>
  <si>
    <t>ANEXO II TR - ESCOPO DE FORNECIMENTO E PLANILHAS DE QUANTIDADES E PREÇOS ORÇADOS (12/2021)</t>
  </si>
  <si>
    <t>OPÇÃO PELA NÃO UTILIZAÇÃO DO PREÇO SINAPI POR SE TRATAR DE INSUMO AFERIDO COM BASE EM SÃO PAULO E SEM FRETE, NÃO REFLETINDO CORRETAMENTE OS PREÇOS REGIONAIS (NORDESTE/ALAGOAS)</t>
  </si>
  <si>
    <t>05.099.585/0001-62</t>
  </si>
  <si>
    <t>CBAA- ASFALTOS LTDA</t>
  </si>
  <si>
    <t>OPÇÃO PELA UTILIZAÇÃO DA MÉDIA, POR NÃO HAVER DISTORÇÕES SIGNIFICATIVAS ENTRE OS VALORES DAS PROPOSTAS</t>
  </si>
  <si>
    <t>UTILIZAÇÃO DA MÉDIA DAS COTAÇÕES COMO PREÇO DE REFERÊNCIA PARA ESTA LICITAÇÃO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</si>
</sst>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mmm\-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7" xfId="0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961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0</xdr:row>
      <xdr:rowOff>67235</xdr:rowOff>
    </xdr:from>
    <xdr:to>
      <xdr:col>2</xdr:col>
      <xdr:colOff>1935817</xdr:colOff>
      <xdr:row>3</xdr:row>
      <xdr:rowOff>19409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A87C45-73F4-48DE-B604-DB70551A35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247" y="67235"/>
          <a:ext cx="2627220" cy="523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2</xdr:col>
      <xdr:colOff>2028826</xdr:colOff>
      <xdr:row>0</xdr:row>
      <xdr:rowOff>84604</xdr:rowOff>
    </xdr:from>
    <xdr:to>
      <xdr:col>8</xdr:col>
      <xdr:colOff>295276</xdr:colOff>
      <xdr:row>3</xdr:row>
      <xdr:rowOff>104775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A1BBD29-2FBD-4739-8F03-8DE841E2B6E7}"/>
            </a:ext>
          </a:extLst>
        </xdr:cNvPr>
        <xdr:cNvSpPr txBox="1">
          <a:spLocks noChangeArrowheads="1"/>
        </xdr:cNvSpPr>
      </xdr:nvSpPr>
      <xdr:spPr bwMode="auto">
        <a:xfrm>
          <a:off x="3133726" y="84604"/>
          <a:ext cx="4514850" cy="59167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0" tIns="0" rIns="0" bIns="0" anchor="t" anchorCtr="0">
          <a:noAutofit/>
        </a:bodyPr>
        <a:lstStyle/>
        <a:p>
          <a:r>
            <a:rPr lang="pt-BR" sz="11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Ministério do Desenvolvimento Regional - MDR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1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Companhia de Desenvolvimento dos Vales do São Francisco e do Parnaíba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1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5ª Superintendência Regional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57150</xdr:rowOff>
    </xdr:from>
    <xdr:to>
      <xdr:col>2</xdr:col>
      <xdr:colOff>1903320</xdr:colOff>
      <xdr:row>3</xdr:row>
      <xdr:rowOff>9324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14E157E-E026-4FBF-8803-6F43A6D44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57150"/>
          <a:ext cx="2627220" cy="523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2</xdr:col>
      <xdr:colOff>2114550</xdr:colOff>
      <xdr:row>0</xdr:row>
      <xdr:rowOff>47625</xdr:rowOff>
    </xdr:from>
    <xdr:to>
      <xdr:col>8</xdr:col>
      <xdr:colOff>1285315</xdr:colOff>
      <xdr:row>3</xdr:row>
      <xdr:rowOff>77321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D42379A-2DCB-4F6E-B4BE-838CE8773024}"/>
            </a:ext>
          </a:extLst>
        </xdr:cNvPr>
        <xdr:cNvSpPr txBox="1">
          <a:spLocks noChangeArrowheads="1"/>
        </xdr:cNvSpPr>
      </xdr:nvSpPr>
      <xdr:spPr bwMode="auto">
        <a:xfrm>
          <a:off x="3124200" y="47625"/>
          <a:ext cx="5438215" cy="60119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0" tIns="0" rIns="0" bIns="0" anchor="t" anchorCtr="0">
          <a:noAutofit/>
        </a:bodyPr>
        <a:lstStyle/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Ministério do Desenvolvimento Regional - MDR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Companhia de Desenvolvimento dos Vales do São Francisco e do Parnaíba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5ª Superintendência Regional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0</xdr:row>
      <xdr:rowOff>67235</xdr:rowOff>
    </xdr:from>
    <xdr:to>
      <xdr:col>3</xdr:col>
      <xdr:colOff>1564342</xdr:colOff>
      <xdr:row>3</xdr:row>
      <xdr:rowOff>19409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5D6057E-EDD8-4865-B74E-2FB9BB66A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247" y="67235"/>
          <a:ext cx="2627220" cy="523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3</xdr:col>
      <xdr:colOff>1781734</xdr:colOff>
      <xdr:row>0</xdr:row>
      <xdr:rowOff>56029</xdr:rowOff>
    </xdr:from>
    <xdr:to>
      <xdr:col>8</xdr:col>
      <xdr:colOff>685799</xdr:colOff>
      <xdr:row>3</xdr:row>
      <xdr:rowOff>85725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2CDDCD3-9B29-4473-8CB6-01E5809C3717}"/>
            </a:ext>
          </a:extLst>
        </xdr:cNvPr>
        <xdr:cNvSpPr txBox="1">
          <a:spLocks noChangeArrowheads="1"/>
        </xdr:cNvSpPr>
      </xdr:nvSpPr>
      <xdr:spPr bwMode="auto">
        <a:xfrm>
          <a:off x="3543859" y="56029"/>
          <a:ext cx="5438215" cy="60119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0" tIns="0" rIns="0" bIns="0" anchor="t" anchorCtr="0">
          <a:noAutofit/>
        </a:bodyPr>
        <a:lstStyle/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Ministério do Desenvolvimento Regional - MDR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Companhia de Desenvolvimento dos Vales do São Francisco e do Parnaíba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5ª Superintendência Regional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6</xdr:row>
      <xdr:rowOff>180975</xdr:rowOff>
    </xdr:from>
    <xdr:to>
      <xdr:col>9</xdr:col>
      <xdr:colOff>581025</xdr:colOff>
      <xdr:row>21</xdr:row>
      <xdr:rowOff>39548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9C38866-FD97-4D6A-BF46-4B30FD995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1514475"/>
          <a:ext cx="7658100" cy="2716073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0</xdr:rowOff>
    </xdr:from>
    <xdr:to>
      <xdr:col>3</xdr:col>
      <xdr:colOff>1369920</xdr:colOff>
      <xdr:row>2</xdr:row>
      <xdr:rowOff>142674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FF79A12-ACA8-4F09-BD02-FE1C7E12E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0"/>
          <a:ext cx="2627220" cy="523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3</xdr:col>
      <xdr:colOff>1457325</xdr:colOff>
      <xdr:row>0</xdr:row>
      <xdr:rowOff>0</xdr:rowOff>
    </xdr:from>
    <xdr:to>
      <xdr:col>10</xdr:col>
      <xdr:colOff>542365</xdr:colOff>
      <xdr:row>3</xdr:row>
      <xdr:rowOff>29696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5A74D85-1D2F-4568-9B66-1E3489F75469}"/>
            </a:ext>
          </a:extLst>
        </xdr:cNvPr>
        <xdr:cNvSpPr txBox="1">
          <a:spLocks noChangeArrowheads="1"/>
        </xdr:cNvSpPr>
      </xdr:nvSpPr>
      <xdr:spPr bwMode="auto">
        <a:xfrm>
          <a:off x="3390900" y="0"/>
          <a:ext cx="5438215" cy="60119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0" tIns="0" rIns="0" bIns="0" anchor="t" anchorCtr="0">
          <a:noAutofit/>
        </a:bodyPr>
        <a:lstStyle/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Ministério do Desenvolvimento Regional - MDR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Companhia de Desenvolvimento dos Vales do São Francisco e do Parnaíba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5ª Superintendência Regional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3158C-C247-4585-AA56-1DA8C9302AB3}">
  <sheetPr>
    <pageSetUpPr fitToPage="1"/>
  </sheetPr>
  <dimension ref="B6:H9"/>
  <sheetViews>
    <sheetView tabSelected="1" workbookViewId="0">
      <selection activeCell="H15" sqref="H15"/>
    </sheetView>
  </sheetViews>
  <sheetFormatPr defaultRowHeight="15" x14ac:dyDescent="0.25"/>
  <cols>
    <col min="1" max="1" width="4.85546875" customWidth="1"/>
    <col min="2" max="2" width="11.7109375" customWidth="1"/>
    <col min="3" max="3" width="35.7109375" customWidth="1"/>
    <col min="4" max="4" width="10.7109375" bestFit="1" customWidth="1"/>
    <col min="7" max="7" width="12.140625" customWidth="1"/>
    <col min="8" max="8" width="16.85546875" bestFit="1" customWidth="1"/>
  </cols>
  <sheetData>
    <row r="6" spans="2:8" ht="39.950000000000003" customHeight="1" x14ac:dyDescent="0.25">
      <c r="B6" s="31" t="s">
        <v>49</v>
      </c>
      <c r="C6" s="32"/>
      <c r="D6" s="32"/>
      <c r="E6" s="32"/>
      <c r="F6" s="32"/>
      <c r="G6" s="32"/>
      <c r="H6" s="33"/>
    </row>
    <row r="7" spans="2:8" ht="39.950000000000003" customHeight="1" x14ac:dyDescent="0.25">
      <c r="B7" s="5" t="s">
        <v>9</v>
      </c>
      <c r="C7" s="9" t="s">
        <v>33</v>
      </c>
      <c r="D7" s="6" t="s">
        <v>7</v>
      </c>
      <c r="E7" s="6" t="s">
        <v>15</v>
      </c>
      <c r="F7" s="6" t="s">
        <v>14</v>
      </c>
      <c r="G7" s="5" t="s">
        <v>27</v>
      </c>
      <c r="H7" s="5" t="s">
        <v>29</v>
      </c>
    </row>
    <row r="8" spans="2:8" ht="60" customHeight="1" x14ac:dyDescent="0.25">
      <c r="B8" s="20">
        <v>1</v>
      </c>
      <c r="C8" s="20" t="s">
        <v>24</v>
      </c>
      <c r="D8" s="20">
        <v>377922</v>
      </c>
      <c r="E8" s="21" t="s">
        <v>23</v>
      </c>
      <c r="F8" s="22">
        <v>93.61</v>
      </c>
      <c r="G8" s="23">
        <f>'ANALISE DE COTAÇÕES E PAINEL'!G8</f>
        <v>6157.4666666666672</v>
      </c>
      <c r="H8" s="23">
        <f>G8*F8</f>
        <v>576400.45466666669</v>
      </c>
    </row>
    <row r="9" spans="2:8" ht="20.100000000000001" customHeight="1" x14ac:dyDescent="0.25">
      <c r="B9" s="28" t="s">
        <v>30</v>
      </c>
      <c r="C9" s="29"/>
      <c r="D9" s="29"/>
      <c r="E9" s="29"/>
      <c r="F9" s="29"/>
      <c r="G9" s="30"/>
      <c r="H9" s="23">
        <f>H8</f>
        <v>576400.45466666669</v>
      </c>
    </row>
  </sheetData>
  <mergeCells count="2">
    <mergeCell ref="B9:G9"/>
    <mergeCell ref="B6:H6"/>
  </mergeCells>
  <phoneticPr fontId="4" type="noConversion"/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7F5C9-16C6-4691-9FC3-4E0529B9AB55}">
  <sheetPr>
    <pageSetUpPr fitToPage="1"/>
  </sheetPr>
  <dimension ref="B5:I9"/>
  <sheetViews>
    <sheetView workbookViewId="0">
      <selection activeCell="I9" sqref="B1:I9"/>
    </sheetView>
  </sheetViews>
  <sheetFormatPr defaultRowHeight="15" x14ac:dyDescent="0.25"/>
  <cols>
    <col min="1" max="1" width="3.42578125" customWidth="1"/>
    <col min="2" max="2" width="11.7109375" customWidth="1"/>
    <col min="3" max="3" width="35.7109375" customWidth="1"/>
    <col min="4" max="4" width="10.7109375" bestFit="1" customWidth="1"/>
    <col min="7" max="7" width="12.42578125" bestFit="1" customWidth="1"/>
    <col min="8" max="8" width="16.85546875" bestFit="1" customWidth="1"/>
    <col min="9" max="9" width="20.7109375" customWidth="1"/>
  </cols>
  <sheetData>
    <row r="5" spans="2:9" ht="39.950000000000003" customHeight="1" x14ac:dyDescent="0.25">
      <c r="B5" s="31" t="s">
        <v>31</v>
      </c>
      <c r="C5" s="32"/>
      <c r="D5" s="32"/>
      <c r="E5" s="32"/>
      <c r="F5" s="32"/>
      <c r="G5" s="32"/>
      <c r="H5" s="32"/>
      <c r="I5" s="33"/>
    </row>
    <row r="6" spans="2:9" ht="39.950000000000003" customHeight="1" x14ac:dyDescent="0.25">
      <c r="B6" s="34" t="s">
        <v>9</v>
      </c>
      <c r="C6" s="35" t="s">
        <v>33</v>
      </c>
      <c r="D6" s="35" t="s">
        <v>7</v>
      </c>
      <c r="E6" s="35" t="s">
        <v>15</v>
      </c>
      <c r="F6" s="35" t="s">
        <v>14</v>
      </c>
      <c r="G6" s="34" t="s">
        <v>27</v>
      </c>
      <c r="H6" s="34" t="s">
        <v>29</v>
      </c>
      <c r="I6" s="24" t="s">
        <v>26</v>
      </c>
    </row>
    <row r="7" spans="2:9" ht="20.100000000000001" customHeight="1" x14ac:dyDescent="0.25">
      <c r="B7" s="34"/>
      <c r="C7" s="35"/>
      <c r="D7" s="35"/>
      <c r="E7" s="35"/>
      <c r="F7" s="35"/>
      <c r="G7" s="34"/>
      <c r="H7" s="34"/>
      <c r="I7" s="27">
        <v>44562</v>
      </c>
    </row>
    <row r="8" spans="2:9" ht="60" customHeight="1" x14ac:dyDescent="0.25">
      <c r="B8" s="20">
        <v>1</v>
      </c>
      <c r="C8" s="20" t="s">
        <v>24</v>
      </c>
      <c r="D8" s="20">
        <v>377922</v>
      </c>
      <c r="E8" s="21" t="s">
        <v>23</v>
      </c>
      <c r="F8" s="22">
        <v>93.61</v>
      </c>
      <c r="G8" s="23">
        <f>'ANALISE DE COTAÇÕES E PAINEL'!G8</f>
        <v>6157.4666666666672</v>
      </c>
      <c r="H8" s="23">
        <f>G8*F8</f>
        <v>576400.45466666669</v>
      </c>
      <c r="I8" s="25">
        <v>1</v>
      </c>
    </row>
    <row r="9" spans="2:9" ht="20.100000000000001" customHeight="1" x14ac:dyDescent="0.25">
      <c r="B9" s="28" t="s">
        <v>28</v>
      </c>
      <c r="C9" s="29"/>
      <c r="D9" s="29"/>
      <c r="E9" s="29"/>
      <c r="F9" s="29"/>
      <c r="G9" s="29"/>
      <c r="H9" s="30"/>
      <c r="I9" s="23">
        <f>I8*H8</f>
        <v>576400.45466666669</v>
      </c>
    </row>
  </sheetData>
  <mergeCells count="9">
    <mergeCell ref="B5:I5"/>
    <mergeCell ref="B9:H9"/>
    <mergeCell ref="B6:B7"/>
    <mergeCell ref="C6:C7"/>
    <mergeCell ref="D6:D7"/>
    <mergeCell ref="F6:F7"/>
    <mergeCell ref="E6:E7"/>
    <mergeCell ref="G6:G7"/>
    <mergeCell ref="H6:H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5BBF0-69D1-46BF-BD32-2F858714B9EC}">
  <sheetPr>
    <pageSetUpPr fitToPage="1"/>
  </sheetPr>
  <dimension ref="B6:M21"/>
  <sheetViews>
    <sheetView workbookViewId="0">
      <selection activeCell="B1" sqref="B1:M21"/>
    </sheetView>
  </sheetViews>
  <sheetFormatPr defaultRowHeight="15" x14ac:dyDescent="0.25"/>
  <cols>
    <col min="2" max="2" width="6.140625" customWidth="1"/>
    <col min="3" max="3" width="11.140625" customWidth="1"/>
    <col min="4" max="4" width="47.140625" customWidth="1"/>
    <col min="5" max="5" width="10.5703125" bestFit="1" customWidth="1"/>
    <col min="6" max="6" width="8.85546875" bestFit="1" customWidth="1"/>
    <col min="7" max="11" width="15.7109375" customWidth="1"/>
    <col min="12" max="13" width="12.7109375" customWidth="1"/>
    <col min="14" max="15" width="15.7109375" customWidth="1"/>
  </cols>
  <sheetData>
    <row r="6" spans="2:13" ht="20.100000000000001" customHeight="1" x14ac:dyDescent="0.25">
      <c r="B6" s="42" t="s">
        <v>48</v>
      </c>
      <c r="C6" s="43"/>
      <c r="D6" s="43"/>
      <c r="E6" s="43"/>
      <c r="F6" s="43"/>
      <c r="G6" s="43"/>
      <c r="H6" s="44"/>
    </row>
    <row r="7" spans="2:13" x14ac:dyDescent="0.25">
      <c r="B7" s="1" t="s">
        <v>5</v>
      </c>
      <c r="C7" s="1" t="s">
        <v>7</v>
      </c>
      <c r="D7" s="1" t="s">
        <v>6</v>
      </c>
      <c r="E7" s="10" t="s">
        <v>17</v>
      </c>
      <c r="F7" s="10" t="s">
        <v>16</v>
      </c>
      <c r="G7" s="2" t="s">
        <v>0</v>
      </c>
      <c r="H7" s="2" t="s">
        <v>1</v>
      </c>
    </row>
    <row r="8" spans="2:13" ht="30" x14ac:dyDescent="0.25">
      <c r="B8" s="10">
        <v>1</v>
      </c>
      <c r="C8" s="10">
        <v>377922</v>
      </c>
      <c r="D8" s="4" t="s">
        <v>24</v>
      </c>
      <c r="E8" s="10">
        <v>93.61</v>
      </c>
      <c r="F8" s="10" t="s">
        <v>18</v>
      </c>
      <c r="G8" s="3">
        <f>M20</f>
        <v>6157.4666666666672</v>
      </c>
      <c r="H8" s="2">
        <f>G8*E8</f>
        <v>576400.45466666669</v>
      </c>
    </row>
    <row r="9" spans="2:13" ht="39.950000000000003" customHeight="1" x14ac:dyDescent="0.25">
      <c r="G9" s="45" t="s">
        <v>54</v>
      </c>
      <c r="H9" s="45"/>
      <c r="I9" s="45"/>
      <c r="J9" s="45"/>
      <c r="K9" s="45"/>
      <c r="L9" s="45"/>
      <c r="M9" s="45"/>
    </row>
    <row r="10" spans="2:13" ht="20.100000000000001" customHeight="1" x14ac:dyDescent="0.25">
      <c r="B10" s="36" t="s">
        <v>34</v>
      </c>
      <c r="C10" s="36"/>
      <c r="D10" s="36"/>
      <c r="E10" s="36"/>
      <c r="F10" s="36"/>
      <c r="G10" s="36"/>
      <c r="H10" s="36"/>
      <c r="I10" s="36"/>
    </row>
    <row r="11" spans="2:13" x14ac:dyDescent="0.25">
      <c r="B11" s="1" t="s">
        <v>5</v>
      </c>
      <c r="C11" s="1" t="s">
        <v>35</v>
      </c>
      <c r="D11" s="1" t="s">
        <v>6</v>
      </c>
      <c r="E11" s="10" t="s">
        <v>17</v>
      </c>
      <c r="F11" s="10" t="s">
        <v>16</v>
      </c>
      <c r="G11" s="12" t="s">
        <v>36</v>
      </c>
      <c r="H11" s="12" t="s">
        <v>37</v>
      </c>
      <c r="I11" s="12" t="s">
        <v>38</v>
      </c>
    </row>
    <row r="12" spans="2:13" ht="45" x14ac:dyDescent="0.25">
      <c r="B12" s="10">
        <v>1</v>
      </c>
      <c r="C12" s="10" t="s">
        <v>42</v>
      </c>
      <c r="D12" s="4" t="s">
        <v>41</v>
      </c>
      <c r="E12" s="10">
        <v>93.61</v>
      </c>
      <c r="F12" s="10" t="s">
        <v>18</v>
      </c>
      <c r="G12" s="12">
        <v>4641.28</v>
      </c>
      <c r="H12" s="17">
        <v>44470</v>
      </c>
      <c r="I12" s="18" t="s">
        <v>39</v>
      </c>
      <c r="J12" s="19"/>
    </row>
    <row r="13" spans="2:13" ht="39.950000000000003" customHeight="1" x14ac:dyDescent="0.25">
      <c r="G13" s="46" t="s">
        <v>50</v>
      </c>
      <c r="H13" s="46"/>
      <c r="I13" s="46"/>
      <c r="J13" s="47"/>
      <c r="K13" s="47"/>
      <c r="L13" s="47"/>
      <c r="M13" s="47"/>
    </row>
    <row r="14" spans="2:13" ht="20.100000000000001" customHeight="1" x14ac:dyDescent="0.25">
      <c r="B14" s="36" t="s">
        <v>47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</row>
    <row r="15" spans="2:13" ht="45" x14ac:dyDescent="0.25">
      <c r="B15" s="1" t="s">
        <v>5</v>
      </c>
      <c r="C15" s="1" t="s">
        <v>7</v>
      </c>
      <c r="D15" s="1" t="s">
        <v>6</v>
      </c>
      <c r="E15" s="10" t="s">
        <v>17</v>
      </c>
      <c r="F15" s="10" t="s">
        <v>16</v>
      </c>
      <c r="G15" s="12" t="s">
        <v>44</v>
      </c>
      <c r="H15" s="12" t="s">
        <v>44</v>
      </c>
      <c r="I15" s="12" t="s">
        <v>45</v>
      </c>
      <c r="J15" s="12" t="s">
        <v>43</v>
      </c>
      <c r="K15" s="12" t="s">
        <v>40</v>
      </c>
      <c r="L15" s="13" t="s">
        <v>8</v>
      </c>
      <c r="M15" s="13" t="s">
        <v>25</v>
      </c>
    </row>
    <row r="16" spans="2:13" ht="30" x14ac:dyDescent="0.25">
      <c r="B16" s="10">
        <v>1</v>
      </c>
      <c r="C16" s="10">
        <v>377922</v>
      </c>
      <c r="D16" s="4" t="s">
        <v>24</v>
      </c>
      <c r="E16" s="10">
        <v>93.61</v>
      </c>
      <c r="F16" s="10" t="s">
        <v>18</v>
      </c>
      <c r="G16" s="12">
        <f>5092.26+329.12</f>
        <v>5421.38</v>
      </c>
      <c r="H16" s="12">
        <f>5077.07+315</f>
        <v>5392.07</v>
      </c>
      <c r="I16" s="12">
        <v>3300</v>
      </c>
      <c r="J16" s="12">
        <v>4294</v>
      </c>
      <c r="K16" s="12"/>
      <c r="L16" s="12">
        <f>MEDIAN(G16:J16)</f>
        <v>4843.0349999999999</v>
      </c>
      <c r="M16" s="12">
        <f>SUM(G16:J16)/4</f>
        <v>4601.8625000000002</v>
      </c>
    </row>
    <row r="17" spans="2:13" ht="39.950000000000003" customHeight="1" x14ac:dyDescent="0.25">
      <c r="G17" s="46" t="s">
        <v>46</v>
      </c>
      <c r="H17" s="46"/>
      <c r="I17" s="46"/>
      <c r="J17" s="46"/>
      <c r="K17" s="46"/>
      <c r="L17" s="46"/>
      <c r="M17" s="46"/>
    </row>
    <row r="18" spans="2:13" ht="20.100000000000001" customHeight="1" x14ac:dyDescent="0.25">
      <c r="B18" s="36" t="s">
        <v>32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2:13" x14ac:dyDescent="0.25">
      <c r="B19" s="1" t="s">
        <v>5</v>
      </c>
      <c r="C19" s="37" t="s">
        <v>6</v>
      </c>
      <c r="D19" s="38"/>
      <c r="E19" s="10" t="s">
        <v>17</v>
      </c>
      <c r="F19" s="10" t="s">
        <v>16</v>
      </c>
      <c r="G19" s="3" t="s">
        <v>2</v>
      </c>
      <c r="H19" s="3" t="s">
        <v>3</v>
      </c>
      <c r="I19" s="3" t="s">
        <v>4</v>
      </c>
      <c r="J19" s="12" t="s">
        <v>40</v>
      </c>
      <c r="K19" s="12" t="s">
        <v>40</v>
      </c>
      <c r="L19" s="10" t="s">
        <v>8</v>
      </c>
      <c r="M19" s="10" t="s">
        <v>25</v>
      </c>
    </row>
    <row r="20" spans="2:13" ht="60" customHeight="1" x14ac:dyDescent="0.25">
      <c r="B20" s="10">
        <v>1</v>
      </c>
      <c r="C20" s="39" t="s">
        <v>24</v>
      </c>
      <c r="D20" s="40"/>
      <c r="E20" s="10">
        <v>93.61</v>
      </c>
      <c r="F20" s="10" t="s">
        <v>18</v>
      </c>
      <c r="G20" s="14">
        <v>6200</v>
      </c>
      <c r="H20" s="14">
        <v>5790</v>
      </c>
      <c r="I20" s="3">
        <v>6482.4</v>
      </c>
      <c r="J20" s="12">
        <v>0</v>
      </c>
      <c r="K20" s="12">
        <v>0</v>
      </c>
      <c r="L20" s="3">
        <f>MEDIAN(G20:I20)</f>
        <v>6200</v>
      </c>
      <c r="M20" s="3">
        <f>SUM(G20:I20)/3</f>
        <v>6157.4666666666672</v>
      </c>
    </row>
    <row r="21" spans="2:13" ht="60" customHeight="1" x14ac:dyDescent="0.25">
      <c r="G21" s="41" t="s">
        <v>53</v>
      </c>
      <c r="H21" s="41"/>
      <c r="I21" s="41"/>
      <c r="J21" s="41"/>
      <c r="K21" s="41"/>
      <c r="L21" s="41"/>
      <c r="M21" s="41"/>
    </row>
  </sheetData>
  <mergeCells count="10">
    <mergeCell ref="B18:M18"/>
    <mergeCell ref="C19:D19"/>
    <mergeCell ref="C20:D20"/>
    <mergeCell ref="G21:M21"/>
    <mergeCell ref="B6:H6"/>
    <mergeCell ref="G9:M9"/>
    <mergeCell ref="B10:I10"/>
    <mergeCell ref="G13:M13"/>
    <mergeCell ref="B14:M14"/>
    <mergeCell ref="G17:M17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A1C1-9CC8-44F3-8B31-8196FA85F830}">
  <sheetPr>
    <pageSetUpPr fitToPage="1"/>
  </sheetPr>
  <dimension ref="B5:F6"/>
  <sheetViews>
    <sheetView workbookViewId="0">
      <selection activeCell="M14" sqref="M14"/>
    </sheetView>
  </sheetViews>
  <sheetFormatPr defaultRowHeight="15" x14ac:dyDescent="0.25"/>
  <cols>
    <col min="3" max="3" width="10.7109375" bestFit="1" customWidth="1"/>
    <col min="4" max="4" width="40.42578125" customWidth="1"/>
  </cols>
  <sheetData>
    <row r="5" spans="2:6" x14ac:dyDescent="0.25">
      <c r="B5" s="8" t="s">
        <v>9</v>
      </c>
      <c r="C5" s="9" t="s">
        <v>7</v>
      </c>
      <c r="D5" s="9" t="s">
        <v>33</v>
      </c>
      <c r="E5" s="9" t="s">
        <v>15</v>
      </c>
      <c r="F5" s="9" t="s">
        <v>14</v>
      </c>
    </row>
    <row r="6" spans="2:6" ht="30" x14ac:dyDescent="0.25">
      <c r="B6" s="10">
        <v>1</v>
      </c>
      <c r="C6" s="10">
        <v>377922</v>
      </c>
      <c r="D6" s="4" t="s">
        <v>24</v>
      </c>
      <c r="E6" s="11" t="s">
        <v>23</v>
      </c>
      <c r="F6" s="7">
        <v>93.61</v>
      </c>
    </row>
  </sheetData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9CF0F-5CFC-419B-BA7B-7D6718F4AFA3}">
  <sheetPr>
    <pageSetUpPr fitToPage="1"/>
  </sheetPr>
  <dimension ref="D2:F6"/>
  <sheetViews>
    <sheetView topLeftCell="C1" workbookViewId="0">
      <selection activeCell="F9" sqref="F9"/>
    </sheetView>
  </sheetViews>
  <sheetFormatPr defaultRowHeight="15" x14ac:dyDescent="0.25"/>
  <cols>
    <col min="4" max="4" width="18" customWidth="1"/>
    <col min="5" max="5" width="60.140625" customWidth="1"/>
    <col min="6" max="6" width="48.5703125" customWidth="1"/>
  </cols>
  <sheetData>
    <row r="2" spans="4:6" x14ac:dyDescent="0.25">
      <c r="D2" s="48" t="s">
        <v>10</v>
      </c>
      <c r="E2" s="48"/>
      <c r="F2" s="48"/>
    </row>
    <row r="3" spans="4:6" x14ac:dyDescent="0.25">
      <c r="D3" s="15" t="s">
        <v>11</v>
      </c>
      <c r="E3" s="15" t="s">
        <v>12</v>
      </c>
      <c r="F3" s="16" t="s">
        <v>13</v>
      </c>
    </row>
    <row r="4" spans="4:6" x14ac:dyDescent="0.25">
      <c r="D4" s="15">
        <v>1</v>
      </c>
      <c r="E4" s="26" t="s">
        <v>19</v>
      </c>
      <c r="F4" s="16" t="s">
        <v>20</v>
      </c>
    </row>
    <row r="5" spans="4:6" x14ac:dyDescent="0.25">
      <c r="D5" s="15">
        <v>2</v>
      </c>
      <c r="E5" s="26" t="s">
        <v>52</v>
      </c>
      <c r="F5" s="16" t="s">
        <v>51</v>
      </c>
    </row>
    <row r="6" spans="4:6" x14ac:dyDescent="0.25">
      <c r="D6" s="15">
        <v>3</v>
      </c>
      <c r="E6" s="26" t="s">
        <v>22</v>
      </c>
      <c r="F6" s="16" t="s">
        <v>21</v>
      </c>
    </row>
  </sheetData>
  <mergeCells count="1">
    <mergeCell ref="D2:F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Anexo II TR - Escopo + qtd</vt:lpstr>
      <vt:lpstr>Anexo VI TR - Cronograma</vt:lpstr>
      <vt:lpstr>ANALISE DE COTAÇÕES E PAINEL</vt:lpstr>
      <vt:lpstr>QUANTITATIVOS</vt:lpstr>
      <vt:lpstr>Empresas Cotadas</vt:lpstr>
      <vt:lpstr>'ANALISE DE COTAÇÕES E PAINEL'!Area_de_impressao</vt:lpstr>
      <vt:lpstr>'Anexo II TR - Escopo + qtd'!Area_de_impressao</vt:lpstr>
      <vt:lpstr>'Anexo VI TR - Cronograma'!Area_de_impressao</vt:lpstr>
      <vt:lpstr>'Empresas Cotadas'!Area_de_impressao</vt:lpstr>
      <vt:lpstr>QUANTITATIVOS!Area_de_impressao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Tassio Jorge Figueiredo de Araujo</cp:lastModifiedBy>
  <cp:lastPrinted>2021-12-10T12:36:36Z</cp:lastPrinted>
  <dcterms:created xsi:type="dcterms:W3CDTF">2021-08-31T18:20:09Z</dcterms:created>
  <dcterms:modified xsi:type="dcterms:W3CDTF">2021-12-10T12:36:41Z</dcterms:modified>
</cp:coreProperties>
</file>