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oelc.santos\Documents\DOCUMENTOS 2021\EDITAIS\EDITAL PRE 17 -2021 - Mat. asfáltico\TR e Anwxos\"/>
    </mc:Choice>
  </mc:AlternateContent>
  <xr:revisionPtr revIDLastSave="0" documentId="13_ncr:1_{97570124-E88B-47B2-9808-4C2E37F5B111}" xr6:coauthVersionLast="47" xr6:coauthVersionMax="47" xr10:uidLastSave="{00000000-0000-0000-0000-000000000000}"/>
  <bookViews>
    <workbookView xWindow="-120" yWindow="-120" windowWidth="25440" windowHeight="15390" xr2:uid="{7D3A2919-3BDE-44C2-A70B-F35DB512BA83}"/>
  </bookViews>
  <sheets>
    <sheet name="Anexo II TR - Escopo + qtd" sheetId="5" r:id="rId1"/>
    <sheet name="Anexo VI TR - Cronograma" sheetId="10" r:id="rId2"/>
    <sheet name="ANÁLISE DE ATAS E COTAÇÕES" sheetId="1" r:id="rId3"/>
    <sheet name="QUANTITATIVOS" sheetId="11" r:id="rId4"/>
  </sheets>
  <definedNames>
    <definedName name="_xlnm.Print_Area" localSheetId="2">'ANÁLISE DE ATAS E COTAÇÕES'!$B$2:$M$14</definedName>
    <definedName name="_xlnm.Print_Area" localSheetId="0">'Anexo II TR - Escopo + qtd'!$B$2:$H$6</definedName>
    <definedName name="_xlnm.Print_Area" localSheetId="1">'Anexo VI TR - Cronograma'!$B$2:$I$7</definedName>
    <definedName name="_xlnm.Print_Area" localSheetId="3">QUANTITATIVOS!$B$4:$K$22</definedName>
  </definedNames>
  <calcPr calcId="191029" iterate="1" iterateCount="10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H14" i="1"/>
  <c r="I14" i="1"/>
  <c r="F6" i="11"/>
  <c r="F5" i="11"/>
  <c r="L14" i="1"/>
  <c r="M14" i="1"/>
  <c r="K9" i="1"/>
  <c r="M9" i="1" s="1"/>
  <c r="F4" i="5"/>
  <c r="F5" i="5"/>
  <c r="F6" i="10"/>
  <c r="F5" i="10"/>
  <c r="L9" i="1" l="1"/>
  <c r="G6" i="10" s="1"/>
  <c r="H6" i="10" s="1"/>
  <c r="G5" i="10" l="1"/>
  <c r="H5" i="10" s="1"/>
  <c r="I7" i="10" s="1"/>
  <c r="G5" i="5"/>
  <c r="H5" i="5" s="1"/>
  <c r="G4" i="5"/>
  <c r="H4" i="5" s="1"/>
  <c r="H4" i="1"/>
  <c r="H6" i="5" l="1"/>
</calcChain>
</file>

<file path=xl/sharedStrings.xml><?xml version="1.0" encoding="utf-8"?>
<sst xmlns="http://schemas.openxmlformats.org/spreadsheetml/2006/main" count="84" uniqueCount="41">
  <si>
    <t>Valor Unitário</t>
  </si>
  <si>
    <t>Valor Total</t>
  </si>
  <si>
    <t>Empresa 01</t>
  </si>
  <si>
    <t>Empresa 02</t>
  </si>
  <si>
    <t>Empresa 03</t>
  </si>
  <si>
    <t>Item</t>
  </si>
  <si>
    <t>Objeto</t>
  </si>
  <si>
    <t>CATMAT</t>
  </si>
  <si>
    <t>Mediana</t>
  </si>
  <si>
    <t>ITEM</t>
  </si>
  <si>
    <t>QTD.</t>
  </si>
  <si>
    <t>UNID.</t>
  </si>
  <si>
    <t>Unidade</t>
  </si>
  <si>
    <t>Quantidade</t>
  </si>
  <si>
    <t>toneladas</t>
  </si>
  <si>
    <t>t</t>
  </si>
  <si>
    <t>BETUME. Cimento Asfáltico de Petróleo (CAP) 50/70. Incluso transporte</t>
  </si>
  <si>
    <t>Média</t>
  </si>
  <si>
    <t>Painel de Preços 00011/2021</t>
  </si>
  <si>
    <t>Painel de Preços 00014/2021</t>
  </si>
  <si>
    <t>Painel de Preços 00132/2021</t>
  </si>
  <si>
    <t>Painel de Preços 00065/2021</t>
  </si>
  <si>
    <t>Painel de Preços 00019/2021</t>
  </si>
  <si>
    <t>MUNICIPIO</t>
  </si>
  <si>
    <t>EMPRESA NÃO DEMONSTROU INTERESSE</t>
  </si>
  <si>
    <t>PROGRAMAÇÃO DE RECEBIMENTO</t>
  </si>
  <si>
    <t>1 e 2</t>
  </si>
  <si>
    <t>PREÇO UNITÁRIO</t>
  </si>
  <si>
    <t>MEDIÇÃO PREVISTA</t>
  </si>
  <si>
    <t>PREÇO TOTAL POR ITEM</t>
  </si>
  <si>
    <t>VALOR TOTAL DO CERTAME</t>
  </si>
  <si>
    <t>ANEXO II TR - ESCOPO DE FORNECIMENTO E PLANILHAS DE QUANTIDADES E PREÇOS ORÇADOS (10/2021)</t>
  </si>
  <si>
    <t>ANEXO VI TR - CRONOGRAMA FÍSICO-FINANCEIRO DOS FORNECIMENTOS DA LICITAÇÃO</t>
  </si>
  <si>
    <t>Empresa 04</t>
  </si>
  <si>
    <t>Empresa 05</t>
  </si>
  <si>
    <t>ANÁLISE DE ATAS</t>
  </si>
  <si>
    <t>COTAÇÃO DE PREÇOS C/ FORNECEDORES</t>
  </si>
  <si>
    <t>RESULTADO: COTAÇÃO E ANÁLISE DE ATAS</t>
  </si>
  <si>
    <t>NÃO ATENDEM REGIÃO NORDESTE</t>
  </si>
  <si>
    <t>DESCRIÇÃO</t>
  </si>
  <si>
    <t>(Cota reservada às ME e EPP) BETUME. Cimento Asfáltico de Petróleo (CAP) 50/70. Incluso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</si>
</sst>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-416]mmm\-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4" fontId="2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961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6</xdr:row>
      <xdr:rowOff>180975</xdr:rowOff>
    </xdr:from>
    <xdr:to>
      <xdr:col>10</xdr:col>
      <xdr:colOff>22633</xdr:colOff>
      <xdr:row>21</xdr:row>
      <xdr:rowOff>57710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9C38866-FD97-4D6A-BF46-4B30FD995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1895475"/>
          <a:ext cx="7709308" cy="2734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3158C-C247-4585-AA56-1DA8C9302AB3}">
  <sheetPr>
    <pageSetUpPr fitToPage="1"/>
  </sheetPr>
  <dimension ref="B2:H6"/>
  <sheetViews>
    <sheetView tabSelected="1" workbookViewId="0">
      <selection activeCell="C21" sqref="C21"/>
    </sheetView>
  </sheetViews>
  <sheetFormatPr defaultRowHeight="15" x14ac:dyDescent="0.25"/>
  <cols>
    <col min="1" max="1" width="4.85546875" customWidth="1"/>
    <col min="2" max="2" width="11.7109375" customWidth="1"/>
    <col min="3" max="3" width="35.7109375" customWidth="1"/>
    <col min="4" max="4" width="10.7109375" bestFit="1" customWidth="1"/>
    <col min="7" max="7" width="12.140625" customWidth="1"/>
    <col min="8" max="8" width="16.85546875" bestFit="1" customWidth="1"/>
  </cols>
  <sheetData>
    <row r="2" spans="2:8" ht="39.950000000000003" customHeight="1" x14ac:dyDescent="0.25">
      <c r="B2" s="29" t="s">
        <v>31</v>
      </c>
      <c r="C2" s="30"/>
      <c r="D2" s="30"/>
      <c r="E2" s="30"/>
      <c r="F2" s="30"/>
      <c r="G2" s="30"/>
      <c r="H2" s="31"/>
    </row>
    <row r="3" spans="2:8" ht="39.950000000000003" customHeight="1" x14ac:dyDescent="0.25">
      <c r="B3" s="5" t="s">
        <v>9</v>
      </c>
      <c r="C3" s="13" t="s">
        <v>39</v>
      </c>
      <c r="D3" s="6" t="s">
        <v>7</v>
      </c>
      <c r="E3" s="6" t="s">
        <v>11</v>
      </c>
      <c r="F3" s="6" t="s">
        <v>10</v>
      </c>
      <c r="G3" s="5" t="s">
        <v>27</v>
      </c>
      <c r="H3" s="5" t="s">
        <v>29</v>
      </c>
    </row>
    <row r="4" spans="2:8" ht="60" customHeight="1" x14ac:dyDescent="0.25">
      <c r="B4" s="19">
        <v>1</v>
      </c>
      <c r="C4" s="19" t="s">
        <v>40</v>
      </c>
      <c r="D4" s="19">
        <v>377922</v>
      </c>
      <c r="E4" s="20" t="s">
        <v>15</v>
      </c>
      <c r="F4" s="21">
        <f>0.25*93.61</f>
        <v>23.4025</v>
      </c>
      <c r="G4" s="22">
        <f>'ANÁLISE DE ATAS E COTAÇÕES'!G4</f>
        <v>5293</v>
      </c>
      <c r="H4" s="22">
        <f>G4*F4</f>
        <v>123869.4325</v>
      </c>
    </row>
    <row r="5" spans="2:8" ht="39.950000000000003" customHeight="1" x14ac:dyDescent="0.25">
      <c r="B5" s="19">
        <v>2</v>
      </c>
      <c r="C5" s="19" t="s">
        <v>16</v>
      </c>
      <c r="D5" s="19">
        <v>377922</v>
      </c>
      <c r="E5" s="20" t="s">
        <v>15</v>
      </c>
      <c r="F5" s="21">
        <f>0.75*93.61</f>
        <v>70.207499999999996</v>
      </c>
      <c r="G5" s="22">
        <f>'ANÁLISE DE ATAS E COTAÇÕES'!G4</f>
        <v>5293</v>
      </c>
      <c r="H5" s="22">
        <f>G5*F5</f>
        <v>371608.29749999999</v>
      </c>
    </row>
    <row r="6" spans="2:8" ht="20.100000000000001" customHeight="1" x14ac:dyDescent="0.25">
      <c r="B6" s="26" t="s">
        <v>30</v>
      </c>
      <c r="C6" s="27"/>
      <c r="D6" s="27"/>
      <c r="E6" s="27"/>
      <c r="F6" s="27"/>
      <c r="G6" s="28"/>
      <c r="H6" s="22">
        <f>H4+H5</f>
        <v>495477.73</v>
      </c>
    </row>
  </sheetData>
  <mergeCells count="2">
    <mergeCell ref="B6:G6"/>
    <mergeCell ref="B2:H2"/>
  </mergeCells>
  <phoneticPr fontId="4" type="noConversion"/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7F5C9-16C6-4691-9FC3-4E0529B9AB55}">
  <sheetPr>
    <pageSetUpPr fitToPage="1"/>
  </sheetPr>
  <dimension ref="B2:I7"/>
  <sheetViews>
    <sheetView workbookViewId="0">
      <selection activeCell="C14" sqref="C14:C15"/>
    </sheetView>
  </sheetViews>
  <sheetFormatPr defaultRowHeight="15" x14ac:dyDescent="0.25"/>
  <cols>
    <col min="1" max="1" width="3.42578125" customWidth="1"/>
    <col min="2" max="2" width="11.7109375" customWidth="1"/>
    <col min="3" max="3" width="35.7109375" customWidth="1"/>
    <col min="4" max="4" width="10.7109375" bestFit="1" customWidth="1"/>
    <col min="7" max="7" width="12.42578125" bestFit="1" customWidth="1"/>
    <col min="8" max="8" width="16.85546875" bestFit="1" customWidth="1"/>
    <col min="9" max="9" width="20.7109375" customWidth="1"/>
  </cols>
  <sheetData>
    <row r="2" spans="2:9" ht="39.950000000000003" customHeight="1" x14ac:dyDescent="0.25">
      <c r="B2" s="29" t="s">
        <v>32</v>
      </c>
      <c r="C2" s="30"/>
      <c r="D2" s="30"/>
      <c r="E2" s="30"/>
      <c r="F2" s="30"/>
      <c r="G2" s="30"/>
      <c r="H2" s="30"/>
      <c r="I2" s="31"/>
    </row>
    <row r="3" spans="2:9" ht="39.950000000000003" customHeight="1" x14ac:dyDescent="0.25">
      <c r="B3" s="32" t="s">
        <v>9</v>
      </c>
      <c r="C3" s="33" t="s">
        <v>39</v>
      </c>
      <c r="D3" s="33" t="s">
        <v>7</v>
      </c>
      <c r="E3" s="33" t="s">
        <v>11</v>
      </c>
      <c r="F3" s="33" t="s">
        <v>10</v>
      </c>
      <c r="G3" s="32" t="s">
        <v>27</v>
      </c>
      <c r="H3" s="32" t="s">
        <v>29</v>
      </c>
      <c r="I3" s="23" t="s">
        <v>25</v>
      </c>
    </row>
    <row r="4" spans="2:9" ht="20.100000000000001" customHeight="1" x14ac:dyDescent="0.25">
      <c r="B4" s="32"/>
      <c r="C4" s="33"/>
      <c r="D4" s="33"/>
      <c r="E4" s="33"/>
      <c r="F4" s="33"/>
      <c r="G4" s="32"/>
      <c r="H4" s="32"/>
      <c r="I4" s="24">
        <v>44531</v>
      </c>
    </row>
    <row r="5" spans="2:9" ht="60" customHeight="1" x14ac:dyDescent="0.25">
      <c r="B5" s="19">
        <v>1</v>
      </c>
      <c r="C5" s="19" t="s">
        <v>40</v>
      </c>
      <c r="D5" s="19">
        <v>377922</v>
      </c>
      <c r="E5" s="20" t="s">
        <v>15</v>
      </c>
      <c r="F5" s="21">
        <f>0.25*93.61</f>
        <v>23.4025</v>
      </c>
      <c r="G5" s="22">
        <f>'ANÁLISE DE ATAS E COTAÇÕES'!G4</f>
        <v>5293</v>
      </c>
      <c r="H5" s="22">
        <f>G5*F5</f>
        <v>123869.4325</v>
      </c>
      <c r="I5" s="25">
        <v>1</v>
      </c>
    </row>
    <row r="6" spans="2:9" ht="39.950000000000003" customHeight="1" x14ac:dyDescent="0.25">
      <c r="B6" s="19">
        <v>2</v>
      </c>
      <c r="C6" s="19" t="s">
        <v>16</v>
      </c>
      <c r="D6" s="19">
        <v>377922</v>
      </c>
      <c r="E6" s="20" t="s">
        <v>15</v>
      </c>
      <c r="F6" s="21">
        <f>0.75*93.61</f>
        <v>70.207499999999996</v>
      </c>
      <c r="G6" s="22">
        <f>'ANÁLISE DE ATAS E COTAÇÕES'!G4</f>
        <v>5293</v>
      </c>
      <c r="H6" s="22">
        <f>G6*F6</f>
        <v>371608.29749999999</v>
      </c>
      <c r="I6" s="25">
        <v>1</v>
      </c>
    </row>
    <row r="7" spans="2:9" ht="20.100000000000001" customHeight="1" x14ac:dyDescent="0.25">
      <c r="B7" s="26" t="s">
        <v>28</v>
      </c>
      <c r="C7" s="27"/>
      <c r="D7" s="27"/>
      <c r="E7" s="27"/>
      <c r="F7" s="27"/>
      <c r="G7" s="27"/>
      <c r="H7" s="28"/>
      <c r="I7" s="22">
        <f>I6*H6+I5*H5</f>
        <v>495477.73</v>
      </c>
    </row>
  </sheetData>
  <mergeCells count="9">
    <mergeCell ref="B2:I2"/>
    <mergeCell ref="B7:H7"/>
    <mergeCell ref="B3:B4"/>
    <mergeCell ref="C3:C4"/>
    <mergeCell ref="D3:D4"/>
    <mergeCell ref="F3:F4"/>
    <mergeCell ref="E3:E4"/>
    <mergeCell ref="G3:G4"/>
    <mergeCell ref="H3:H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79CBB-6603-4BD0-911A-8DF16DEEE40A}">
  <sheetPr>
    <pageSetUpPr fitToPage="1"/>
  </sheetPr>
  <dimension ref="B2:M14"/>
  <sheetViews>
    <sheetView zoomScale="85" zoomScaleNormal="85" workbookViewId="0">
      <selection activeCell="L14" sqref="L14"/>
    </sheetView>
  </sheetViews>
  <sheetFormatPr defaultRowHeight="15" x14ac:dyDescent="0.25"/>
  <cols>
    <col min="2" max="2" width="9.42578125" customWidth="1"/>
    <col min="3" max="3" width="11.140625" customWidth="1"/>
    <col min="4" max="4" width="47.140625" customWidth="1"/>
    <col min="5" max="5" width="10.5703125" bestFit="1" customWidth="1"/>
    <col min="6" max="6" width="8.85546875" bestFit="1" customWidth="1"/>
    <col min="7" max="8" width="15.85546875" bestFit="1" customWidth="1"/>
    <col min="9" max="11" width="15.7109375" customWidth="1"/>
    <col min="12" max="13" width="12.140625" bestFit="1" customWidth="1"/>
    <col min="14" max="18" width="15.7109375" customWidth="1"/>
  </cols>
  <sheetData>
    <row r="2" spans="2:13" ht="20.100000000000001" customHeight="1" x14ac:dyDescent="0.25">
      <c r="B2" s="35" t="s">
        <v>37</v>
      </c>
      <c r="C2" s="36"/>
      <c r="D2" s="36"/>
      <c r="E2" s="36"/>
      <c r="F2" s="36"/>
      <c r="G2" s="36"/>
      <c r="H2" s="37"/>
    </row>
    <row r="3" spans="2:13" ht="39.950000000000003" customHeight="1" x14ac:dyDescent="0.25">
      <c r="B3" s="1" t="s">
        <v>5</v>
      </c>
      <c r="C3" s="1" t="s">
        <v>7</v>
      </c>
      <c r="D3" s="1" t="s">
        <v>6</v>
      </c>
      <c r="E3" s="8" t="s">
        <v>13</v>
      </c>
      <c r="F3" s="8" t="s">
        <v>12</v>
      </c>
      <c r="G3" s="2" t="s">
        <v>0</v>
      </c>
      <c r="H3" s="2" t="s">
        <v>1</v>
      </c>
    </row>
    <row r="4" spans="2:13" ht="39.950000000000003" customHeight="1" x14ac:dyDescent="0.25">
      <c r="B4" s="8" t="s">
        <v>26</v>
      </c>
      <c r="C4" s="8">
        <v>377922</v>
      </c>
      <c r="D4" s="4" t="s">
        <v>16</v>
      </c>
      <c r="E4" s="8">
        <v>93.61</v>
      </c>
      <c r="F4" s="8" t="s">
        <v>14</v>
      </c>
      <c r="G4" s="3">
        <f>L14</f>
        <v>5293</v>
      </c>
      <c r="H4" s="2">
        <f>G4*E4</f>
        <v>495477.73</v>
      </c>
    </row>
    <row r="5" spans="2:13" x14ac:dyDescent="0.25">
      <c r="G5" s="9"/>
    </row>
    <row r="6" spans="2:13" ht="15" customHeight="1" x14ac:dyDescent="0.25"/>
    <row r="7" spans="2:13" ht="20.100000000000001" customHeight="1" x14ac:dyDescent="0.25">
      <c r="B7" s="34" t="s">
        <v>35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2:13" ht="39.950000000000003" customHeight="1" x14ac:dyDescent="0.25">
      <c r="B8" s="1" t="s">
        <v>5</v>
      </c>
      <c r="C8" s="1" t="s">
        <v>7</v>
      </c>
      <c r="D8" s="1" t="s">
        <v>6</v>
      </c>
      <c r="E8" s="8" t="s">
        <v>13</v>
      </c>
      <c r="F8" s="8" t="s">
        <v>12</v>
      </c>
      <c r="G8" s="16" t="s">
        <v>19</v>
      </c>
      <c r="H8" s="16" t="s">
        <v>20</v>
      </c>
      <c r="I8" s="16" t="s">
        <v>21</v>
      </c>
      <c r="J8" s="16" t="s">
        <v>18</v>
      </c>
      <c r="K8" s="16" t="s">
        <v>22</v>
      </c>
      <c r="L8" s="17" t="s">
        <v>8</v>
      </c>
      <c r="M8" s="17" t="s">
        <v>17</v>
      </c>
    </row>
    <row r="9" spans="2:13" ht="39.950000000000003" customHeight="1" x14ac:dyDescent="0.25">
      <c r="B9" s="8" t="s">
        <v>26</v>
      </c>
      <c r="C9" s="8">
        <v>377922</v>
      </c>
      <c r="D9" s="4" t="s">
        <v>16</v>
      </c>
      <c r="E9" s="8">
        <v>93.61</v>
      </c>
      <c r="F9" s="8" t="s">
        <v>14</v>
      </c>
      <c r="G9" s="16">
        <v>4577</v>
      </c>
      <c r="H9" s="16">
        <v>4857</v>
      </c>
      <c r="I9" s="16">
        <v>4830</v>
      </c>
      <c r="J9" s="16">
        <v>5088</v>
      </c>
      <c r="K9" s="16">
        <f>3812.7+258.26</f>
        <v>4070.96</v>
      </c>
      <c r="L9" s="16">
        <f>MEDIAN(G9:K9)</f>
        <v>4830</v>
      </c>
      <c r="M9" s="16">
        <f>SUM(G9:K9)/5</f>
        <v>4684.5919999999996</v>
      </c>
    </row>
    <row r="10" spans="2:13" ht="60" customHeight="1" x14ac:dyDescent="0.25">
      <c r="G10" s="10" t="s">
        <v>23</v>
      </c>
      <c r="H10" s="10" t="s">
        <v>23</v>
      </c>
      <c r="I10" s="10" t="s">
        <v>23</v>
      </c>
      <c r="J10" s="11" t="s">
        <v>38</v>
      </c>
      <c r="K10" s="11" t="s">
        <v>24</v>
      </c>
    </row>
    <row r="11" spans="2:13" ht="20.100000000000001" customHeight="1" x14ac:dyDescent="0.25"/>
    <row r="12" spans="2:13" ht="20.100000000000001" customHeight="1" x14ac:dyDescent="0.25">
      <c r="B12" s="34" t="s">
        <v>36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2:13" ht="39.950000000000003" customHeight="1" x14ac:dyDescent="0.25">
      <c r="B13" s="1" t="s">
        <v>5</v>
      </c>
      <c r="C13" s="1" t="s">
        <v>7</v>
      </c>
      <c r="D13" s="1" t="s">
        <v>6</v>
      </c>
      <c r="E13" s="8" t="s">
        <v>13</v>
      </c>
      <c r="F13" s="8" t="s">
        <v>12</v>
      </c>
      <c r="G13" s="3" t="s">
        <v>2</v>
      </c>
      <c r="H13" s="3" t="s">
        <v>3</v>
      </c>
      <c r="I13" s="3" t="s">
        <v>4</v>
      </c>
      <c r="J13" s="16" t="s">
        <v>33</v>
      </c>
      <c r="K13" s="16" t="s">
        <v>34</v>
      </c>
      <c r="L13" s="8" t="s">
        <v>8</v>
      </c>
      <c r="M13" s="8" t="s">
        <v>17</v>
      </c>
    </row>
    <row r="14" spans="2:13" ht="39.950000000000003" customHeight="1" x14ac:dyDescent="0.25">
      <c r="B14" s="8" t="s">
        <v>26</v>
      </c>
      <c r="C14" s="8">
        <v>377922</v>
      </c>
      <c r="D14" s="4" t="s">
        <v>16</v>
      </c>
      <c r="E14" s="8">
        <v>93.61</v>
      </c>
      <c r="F14" s="8" t="s">
        <v>14</v>
      </c>
      <c r="G14" s="18">
        <v>6200</v>
      </c>
      <c r="H14" s="18">
        <f>4950+210</f>
        <v>5160</v>
      </c>
      <c r="I14" s="3">
        <f>5068+225</f>
        <v>5293</v>
      </c>
      <c r="J14" s="16">
        <v>0</v>
      </c>
      <c r="K14" s="16">
        <v>0</v>
      </c>
      <c r="L14" s="3">
        <f>MEDIAN(G14:I14)</f>
        <v>5293</v>
      </c>
      <c r="M14" s="3">
        <f>SUM(G14:I14)/3</f>
        <v>5551</v>
      </c>
    </row>
  </sheetData>
  <mergeCells count="3">
    <mergeCell ref="B7:M7"/>
    <mergeCell ref="B12:M12"/>
    <mergeCell ref="B2:H2"/>
  </mergeCells>
  <phoneticPr fontId="4" type="noConversion"/>
  <pageMargins left="0.25" right="0.25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A1C1-9CC8-44F3-8B31-8196FA85F830}">
  <sheetPr>
    <pageSetUpPr fitToPage="1"/>
  </sheetPr>
  <dimension ref="B4:F6"/>
  <sheetViews>
    <sheetView workbookViewId="0">
      <selection activeCell="L15" sqref="L15"/>
    </sheetView>
  </sheetViews>
  <sheetFormatPr defaultRowHeight="15" x14ac:dyDescent="0.25"/>
  <cols>
    <col min="3" max="3" width="10.7109375" bestFit="1" customWidth="1"/>
    <col min="4" max="4" width="40.42578125" customWidth="1"/>
  </cols>
  <sheetData>
    <row r="4" spans="2:6" x14ac:dyDescent="0.25">
      <c r="B4" s="12" t="s">
        <v>9</v>
      </c>
      <c r="C4" s="13" t="s">
        <v>7</v>
      </c>
      <c r="D4" s="13" t="s">
        <v>39</v>
      </c>
      <c r="E4" s="13" t="s">
        <v>11</v>
      </c>
      <c r="F4" s="13" t="s">
        <v>10</v>
      </c>
    </row>
    <row r="5" spans="2:6" ht="45" x14ac:dyDescent="0.25">
      <c r="B5" s="14">
        <v>1</v>
      </c>
      <c r="C5" s="14">
        <v>377922</v>
      </c>
      <c r="D5" s="4" t="s">
        <v>40</v>
      </c>
      <c r="E5" s="15" t="s">
        <v>15</v>
      </c>
      <c r="F5" s="7">
        <f>0.25*93.61</f>
        <v>23.4025</v>
      </c>
    </row>
    <row r="6" spans="2:6" ht="30" x14ac:dyDescent="0.25">
      <c r="B6" s="14">
        <v>2</v>
      </c>
      <c r="C6" s="14">
        <v>377922</v>
      </c>
      <c r="D6" s="4" t="s">
        <v>16</v>
      </c>
      <c r="E6" s="15" t="s">
        <v>15</v>
      </c>
      <c r="F6" s="7">
        <f>0.75*93.61</f>
        <v>70.207499999999996</v>
      </c>
    </row>
  </sheetData>
  <pageMargins left="0.511811024" right="0.511811024" top="0.78740157499999996" bottom="0.78740157499999996" header="0.31496062000000002" footer="0.31496062000000002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Anexo II TR - Escopo + qtd</vt:lpstr>
      <vt:lpstr>Anexo VI TR - Cronograma</vt:lpstr>
      <vt:lpstr>ANÁLISE DE ATAS E COTAÇÕES</vt:lpstr>
      <vt:lpstr>QUANTITATIVOS</vt:lpstr>
      <vt:lpstr>'ANÁLISE DE ATAS E COTAÇÕES'!Area_de_impressao</vt:lpstr>
      <vt:lpstr>'Anexo II TR - Escopo + qtd'!Area_de_impressao</vt:lpstr>
      <vt:lpstr>'Anexo VI TR - Cronograma'!Area_de_impressao</vt:lpstr>
      <vt:lpstr>QUANTITATIVOS!Area_de_impressao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Cedraz</dc:creator>
  <cp:lastModifiedBy>Manoel da Costa Santos</cp:lastModifiedBy>
  <cp:lastPrinted>2021-11-04T13:27:16Z</cp:lastPrinted>
  <dcterms:created xsi:type="dcterms:W3CDTF">2021-08-31T18:20:09Z</dcterms:created>
  <dcterms:modified xsi:type="dcterms:W3CDTF">2021-11-18T12:55:11Z</dcterms:modified>
</cp:coreProperties>
</file>